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025" activeTab="0"/>
  </bookViews>
  <sheets>
    <sheet name="REKAP" sheetId="1" r:id="rId1"/>
    <sheet name="ZAT - obecné" sheetId="2" r:id="rId2"/>
    <sheet name="ZAT - B.1" sheetId="3" r:id="rId3"/>
    <sheet name="ZAT - B.2" sheetId="4" r:id="rId4"/>
    <sheet name="ZAT - B.3" sheetId="5" r:id="rId5"/>
  </sheets>
  <definedNames>
    <definedName name="_xlnm.Print_Titles" localSheetId="0">'REKAP'!$3:$3</definedName>
    <definedName name="_xlnm.Print_Titles" localSheetId="3">'ZAT - B.2'!$3:$3</definedName>
    <definedName name="_xlnm.Print_Titles" localSheetId="1">'ZAT - obecné'!$3:$3</definedName>
    <definedName name="_xlnm.Print_Area" localSheetId="0">'REKAP'!$A$1:$D$16</definedName>
  </definedNames>
  <calcPr fullCalcOnLoad="1"/>
</workbook>
</file>

<file path=xl/sharedStrings.xml><?xml version="1.0" encoding="utf-8"?>
<sst xmlns="http://schemas.openxmlformats.org/spreadsheetml/2006/main" count="259" uniqueCount="139">
  <si>
    <t>P.č.</t>
  </si>
  <si>
    <t>Č.položky</t>
  </si>
  <si>
    <t>Popis položky</t>
  </si>
  <si>
    <t>M.j.</t>
  </si>
  <si>
    <t>Jedn.cena</t>
  </si>
  <si>
    <t>KPL</t>
  </si>
  <si>
    <t>M</t>
  </si>
  <si>
    <t>KS</t>
  </si>
  <si>
    <t>Výměra</t>
  </si>
  <si>
    <t>Cena celkem</t>
  </si>
  <si>
    <t>Kabely</t>
  </si>
  <si>
    <t>Kabelové trasy</t>
  </si>
  <si>
    <t>Tlakové ucpávky</t>
  </si>
  <si>
    <t>Protipožární ucpávky, požární odolnost 90 minut</t>
  </si>
  <si>
    <t>Příchytka, pro elektroinstalační trubku</t>
  </si>
  <si>
    <t>Osvětlení</t>
  </si>
  <si>
    <t>Svítidlo tunelové / optika CBL / 144 LED / cca 4000 K / 700 mA / max. 315 W / min. 41,8 klm</t>
  </si>
  <si>
    <t>Svítidlo tunelové / optika CBL / 144 LED / cca 4000 K / 500 mA / max. 222 W / min. 34,2 klm</t>
  </si>
  <si>
    <t>Svítidlo tunelové / optika CBL / 144 LED / cca 4000 K / 350 mA / max. 155 W / min. 23,9 klm</t>
  </si>
  <si>
    <t>Svítidlo tunelové / optika symetrická / 32 LED / cca 4000 K / 500 mA / max. 51 W / min. 7,9 klm</t>
  </si>
  <si>
    <t>Rozvaděče</t>
  </si>
  <si>
    <t>Rozvaděč napájení osvětlení RS-01
- rozvaděč
- jistící prvky
- elektroinstalace
- místní ovládání
- ostatní montážní materiál</t>
  </si>
  <si>
    <t>Rozvaděč napájení osvětlení RS-02
- rozvaděč
- jistící prvky
- elektroinstalace
- místní ovládání
- ostatní montážní materiál</t>
  </si>
  <si>
    <t>ks</t>
  </si>
  <si>
    <t>m</t>
  </si>
  <si>
    <t>kpl</t>
  </si>
  <si>
    <t>Ostatní práce</t>
  </si>
  <si>
    <t>Elektroinstalační trubka, samozhášivá, bezhalogenová, průměr 32mm</t>
  </si>
  <si>
    <t>Demontáže</t>
  </si>
  <si>
    <t>Demontáž stávajícího svítidla</t>
  </si>
  <si>
    <t>Demontáž stávajícího napájecího rozvaděče</t>
  </si>
  <si>
    <t>Kabel napájecí CHKE-V 5Jx4mm2</t>
  </si>
  <si>
    <t>Kabel napájecí CHKE-V 3Jx2,5mm2</t>
  </si>
  <si>
    <t>Kabel napájecí CHKE-V 5Jx2,5mm2</t>
  </si>
  <si>
    <t>Montáž svítidla tunelového včetně zapojení</t>
  </si>
  <si>
    <t>Montážní sada pro uchycení svítidla na povrch tunelu, typ W2, pevná montáž 4xM8</t>
  </si>
  <si>
    <t>ZAT - TECHNICKÁ SPECIFIKACE</t>
  </si>
  <si>
    <t>Demontáž stávajících napájecích kabelů osvětlení včetně uchycení</t>
  </si>
  <si>
    <t>Odvoz na skládku, včetně poplatku a ekologické likvidace demontovaného materiálu</t>
  </si>
  <si>
    <t>Řídicí stanice subsystému osvětlení</t>
  </si>
  <si>
    <t>Hlavní řídicí stanice subsystému osvětlení
- rozvaděč
- elektroinstalace
- hlavní řídicí stanice osvětlení
- komunikační gateway mezi PLC a systémem ovládání osvětlení
- komunikační zařízení páteřní sítě subsystému řízení osvětlení
- komunikační zařízení pro přenos dat do SCADA a serveru managementu
- ovládací panel</t>
  </si>
  <si>
    <t>Záložní řídicí stanice subsystému osvětlení
- rozvaděč
- elektroinstalace
- záložní řídicí stanice osvětlení
- komunikační gateway mezi PLC a systémem ovládání osvětlení
- komunikační zařízení pro přenos dat do SCADA a serveru managementu
- komunikační zařízení páteřní sítě subsystému řízení osvětlení</t>
  </si>
  <si>
    <t>Server managementu osvětlení, instalace do zástavby 19", rozhraní 2xLAN</t>
  </si>
  <si>
    <t>Podružné stanice subsystému osvětlení</t>
  </si>
  <si>
    <t>Podružné stanice subsystému osvětlení RO-01
- rozvaděč
- elektroinstalace
- řídicí jednotka osvětlení DALI
- komunikační zařízení páteřní sítě subsystému řízení osvětlení</t>
  </si>
  <si>
    <t>Podružné stanice subsystému osvětlení RO-02
- rozvaděč
- elektroinstalace
- řídicí jednotka osvětlení DALI
- komunikační zařízení páteřní sítě subsystému řízení osvětlení</t>
  </si>
  <si>
    <t>Doplnění stávajících aktivních datových zařízení - rozšíření technologické sítě SCADA v lokalitě SAT velín</t>
  </si>
  <si>
    <t>Měření a regulace</t>
  </si>
  <si>
    <t>Jasoměr, napájení 230V AC, vysoký rozsah pracovních teplot - venkovní provedení, měřící rozsah min. 0 až 10000cd/m2, analogový výstup proudová smyčka 4 až 20mA</t>
  </si>
  <si>
    <t>Nosná konstrukce jasoměru, včetně upevňovacího materiálu</t>
  </si>
  <si>
    <t>Regulátor osvětlení - regulace LED svítidla, plynulá regulace jasu, sběrnice DALI</t>
  </si>
  <si>
    <t>Kabel sběrnice DALI, samozhášivý</t>
  </si>
  <si>
    <t>Kabel sdělovací, UTP Cat. 6, bezhalogenový</t>
  </si>
  <si>
    <t>Kabel napájecí jasoměru, samozhášivý</t>
  </si>
  <si>
    <t>Kabel signálový jasoměru, samozhášivý</t>
  </si>
  <si>
    <t>Kabelová trasa sběrnice DALI</t>
  </si>
  <si>
    <t>Softwarové práce</t>
  </si>
  <si>
    <t>Vytvoření symbol table</t>
  </si>
  <si>
    <t>Software - průjezdné osvětlení</t>
  </si>
  <si>
    <t>Software - akomodační osvětlení</t>
  </si>
  <si>
    <t>Software - měření a regulace, jasoměry</t>
  </si>
  <si>
    <t>Software - signalizace trafostanice</t>
  </si>
  <si>
    <t>Software - rekonfigurace stávající technologické datové sítě</t>
  </si>
  <si>
    <t>Software - konfigurace systému DALI</t>
  </si>
  <si>
    <t>Všeobecné práce</t>
  </si>
  <si>
    <t>Drobný montážní materiál</t>
  </si>
  <si>
    <t>Stavební přípomoce</t>
  </si>
  <si>
    <t>VŠEOBECNÉ PRÁCE</t>
  </si>
  <si>
    <t>Zařízení staveniště - zřízení, provoz, demontáž</t>
  </si>
  <si>
    <t>Komplexní zkoušky - zajištění, vyhodnocení</t>
  </si>
  <si>
    <t>Dokumentace a protokoly pro provedení komplexních zkoušek</t>
  </si>
  <si>
    <t>Dokumentace skutečného provedení</t>
  </si>
  <si>
    <t>Školení operátorů a dispečerů</t>
  </si>
  <si>
    <t>CELKEM</t>
  </si>
  <si>
    <t>Elektroinstalační trubka, průměr 40mm, korugovaná, uložení do výkopu</t>
  </si>
  <si>
    <t>Trasa jasoměr - kabelová rýha, š400 h800, včetně pískového lože, krycí fólie, desek, zhutnění</t>
  </si>
  <si>
    <t>Trasa řízení osvětlení - kabelová rýha, š400 h800, včetně pípskového lože, krycí fólie, desek, zhutnění</t>
  </si>
  <si>
    <t>Prostup opěrnou zdí - vrtání, sanace</t>
  </si>
  <si>
    <t>Úprava terénu - likvidace keřů a stromů</t>
  </si>
  <si>
    <t>M2</t>
  </si>
  <si>
    <t>Úprava terénu - zasetí trávníků, keřů, zalévání</t>
  </si>
  <si>
    <t>Integrace nových podstanic</t>
  </si>
  <si>
    <t>Úprava vizualizace ŘS ZAT</t>
  </si>
  <si>
    <t>Rekonfigurace hlavní stanice ŘS ZAT</t>
  </si>
  <si>
    <t>Úprava trenažéru ZAT</t>
  </si>
  <si>
    <t>Software - komunikační vazba DALI s ŘS ZAT</t>
  </si>
  <si>
    <t>Vybavení serveru osvětlení- aplikace pro management osvětlení, operační systém</t>
  </si>
  <si>
    <t>Dokumentace DIO pro práce na ZAT</t>
  </si>
  <si>
    <t>Zajištění DIR pro práce na ZAT</t>
  </si>
  <si>
    <t>CELKEM B.1</t>
  </si>
  <si>
    <t>CELKEM B.2</t>
  </si>
  <si>
    <t>Materiál</t>
  </si>
  <si>
    <t>kg</t>
  </si>
  <si>
    <t>Montáž</t>
  </si>
  <si>
    <t>úprava zarážek koleček</t>
  </si>
  <si>
    <t>m2</t>
  </si>
  <si>
    <t>Demontáž</t>
  </si>
  <si>
    <t>vysunutí transformátoru ze stanoviště</t>
  </si>
  <si>
    <t>jeřábové práce (vykládka a nakládka transformátoru)</t>
  </si>
  <si>
    <t>násun transformátoru na stanoviště</t>
  </si>
  <si>
    <t>manipulační práce na el. zařízení (vypnutí, zajištění, zapnutí)</t>
  </si>
  <si>
    <t>suchý distribuční transformátor (dle EU č. 548/2014) SGB, DTTHZ1N 400/20, 400 kVA, Un= 22000±2x2,5 %/400/231 V, Dyn1, uk=6 %, P0=750 W, Pk (120°C)=5500 W, vinutí Al zalité pryskyřicí, izolační hladiny (Um/AC,BIL) 25/50/125 kV, chlazení AN, kolečka střed 670 mm, vývody NN nahoru</t>
  </si>
  <si>
    <t>profil L 20x20x3 mm</t>
  </si>
  <si>
    <t>epoxidová barva s vysokým obsahem zinku</t>
  </si>
  <si>
    <t xml:space="preserve">montáž transformátorů 3fázových vn/nn suchých v kobkách do 400 kVA   </t>
  </si>
  <si>
    <t>montáž kabelů od kondenzátorů a monitorování teploty</t>
  </si>
  <si>
    <t>zhotovení nátěru epoxidovou barvou</t>
  </si>
  <si>
    <t xml:space="preserve">demontáž transformátorů 3fázových vn/nn suchých v kobkách do 400 kVA   </t>
  </si>
  <si>
    <t>odpojení kabelů od kondenzátorů a monitorování teploty</t>
  </si>
  <si>
    <t>obroušení zinkové vrstvy</t>
  </si>
  <si>
    <t>ČÁST B.1 - OSVĚTLENÍ</t>
  </si>
  <si>
    <t>ČÁST B.3 - TRANSFORMÁTORY</t>
  </si>
  <si>
    <t>Ostatní</t>
  </si>
  <si>
    <t>ČÁST B.2 - ŘÍZENÍ OSVĚTLOVACÍ SOUSTAVY</t>
  </si>
  <si>
    <t>TECHNICKÁ SPECIFIKACE</t>
  </si>
  <si>
    <t>B.1 Osvětlení</t>
  </si>
  <si>
    <t>B.2 Řízení osvětlovací soustavy</t>
  </si>
  <si>
    <t>B.3 Transformátory</t>
  </si>
  <si>
    <t>Zlíchovský tunel - ZAT</t>
  </si>
  <si>
    <t>Individuální funkční zkoušky (B1+B2)</t>
  </si>
  <si>
    <t>Průvodní technická dokumentace</t>
  </si>
  <si>
    <t>Realizační dokumentace včetně dílenské dokumentace</t>
  </si>
  <si>
    <t>Výchozí revize elektro VN a NN</t>
  </si>
  <si>
    <t>Geodetické a zeměměřičské práce</t>
  </si>
  <si>
    <t>Vypracování úprav bezpečnostní dokumentace tunelové stavby (obsah definován v TP 154)</t>
  </si>
  <si>
    <t>Vypracování úprav tunelové knihy v oblasti dokumentace o provozu tunelu v kapitolách řádu prohlídek, údržky, oprav, revizí a kontrol provozuschopnosti.</t>
  </si>
  <si>
    <t xml:space="preserve">Vypracování provozního řádu s kapitolami standardního stavu, zvláštního stavu a mimořádného stavu. </t>
  </si>
  <si>
    <t>Aktualizace havarijních karet</t>
  </si>
  <si>
    <t>Aktualizace správní dokumentace - Tunelový list</t>
  </si>
  <si>
    <t>Vypracování návodu k obsluze nově dodané technologie</t>
  </si>
  <si>
    <t>Trasy NN v prostoru tunelu kabelový žebřík/lávka s požární odolností 90min 110x200x3000 včetně přepážky pro oddělení technologických tras a montážního materiálu</t>
  </si>
  <si>
    <t>Úprava provozně správní dokumentace ZAT ve vazbě na instalaci nových zařízení v rámci této dodávky, úprava karet údržby, řádu údržby oprav a revizí, vč. kontrol provozuschopnosti</t>
  </si>
  <si>
    <t>Pomocné práce zajišťující nebo zřizující regulaci a ochranu dopravy (přechodné dopravní značení)</t>
  </si>
  <si>
    <t>ZLÍCHOVSKÝ TUNEL (ZAT)</t>
  </si>
  <si>
    <t>C.Ú. 2019</t>
  </si>
  <si>
    <t>CELKEM BEZ DPH</t>
  </si>
  <si>
    <t>DPH 21%</t>
  </si>
  <si>
    <t>CELKEM S DPH</t>
  </si>
  <si>
    <t>Náklady a práce neuvedené (nejistoty technického stavu tunelů a podkladů skutečného provedení)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</si>
</sst>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00"/>
    <numFmt numFmtId="167" formatCode="#,##0.00_ ;\-#,##0.00\ "/>
    <numFmt numFmtId="168" formatCode="#,##0.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0"/>
    <numFmt numFmtId="174" formatCode="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3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8" fillId="0" borderId="0">
      <alignment/>
      <protection/>
    </xf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166" fontId="0" fillId="0" borderId="0" xfId="0" applyNumberFormat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166" fontId="0" fillId="0" borderId="10" xfId="0" applyNumberFormat="1" applyBorder="1" applyAlignment="1">
      <alignment horizontal="center" vertical="top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 vertical="top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 applyBorder="1" applyAlignment="1">
      <alignment vertical="center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4" fontId="0" fillId="0" borderId="11" xfId="0" applyNumberFormat="1" applyFill="1" applyBorder="1" applyAlignment="1">
      <alignment vertical="top"/>
    </xf>
    <xf numFmtId="4" fontId="0" fillId="0" borderId="11" xfId="0" applyNumberFormat="1" applyBorder="1" applyAlignment="1">
      <alignment vertical="top"/>
    </xf>
    <xf numFmtId="4" fontId="0" fillId="0" borderId="11" xfId="0" applyNumberForma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33" borderId="10" xfId="0" applyFill="1" applyBorder="1" applyAlignment="1">
      <alignment vertical="top" wrapText="1"/>
    </xf>
    <xf numFmtId="0" fontId="0" fillId="33" borderId="10" xfId="0" applyFill="1" applyBorder="1" applyAlignment="1">
      <alignment horizontal="center" vertical="top"/>
    </xf>
    <xf numFmtId="4" fontId="0" fillId="33" borderId="10" xfId="0" applyNumberFormat="1" applyFill="1" applyBorder="1" applyAlignment="1">
      <alignment vertical="top"/>
    </xf>
    <xf numFmtId="4" fontId="0" fillId="33" borderId="10" xfId="0" applyNumberForma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4" fontId="0" fillId="0" borderId="10" xfId="0" applyNumberFormat="1" applyFill="1" applyBorder="1" applyAlignment="1">
      <alignment vertical="top" wrapText="1"/>
    </xf>
    <xf numFmtId="4" fontId="0" fillId="0" borderId="0" xfId="0" applyNumberFormat="1" applyAlignment="1">
      <alignment/>
    </xf>
    <xf numFmtId="166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4" fontId="0" fillId="0" borderId="0" xfId="0" applyNumberFormat="1" applyBorder="1" applyAlignment="1">
      <alignment vertical="top"/>
    </xf>
    <xf numFmtId="4" fontId="0" fillId="0" borderId="0" xfId="0" applyNumberFormat="1" applyBorder="1" applyAlignment="1">
      <alignment vertical="top" wrapText="1"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vertical="top" wrapText="1"/>
    </xf>
    <xf numFmtId="0" fontId="0" fillId="0" borderId="12" xfId="0" applyBorder="1" applyAlignment="1">
      <alignment horizontal="center" vertical="top"/>
    </xf>
    <xf numFmtId="4" fontId="0" fillId="0" borderId="12" xfId="0" applyNumberFormat="1" applyBorder="1" applyAlignment="1">
      <alignment vertical="top"/>
    </xf>
    <xf numFmtId="0" fontId="47" fillId="0" borderId="0" xfId="0" applyFont="1" applyBorder="1" applyAlignment="1">
      <alignment/>
    </xf>
    <xf numFmtId="0" fontId="8" fillId="0" borderId="10" xfId="0" applyFont="1" applyBorder="1" applyAlignment="1">
      <alignment horizontal="right" vertical="top"/>
    </xf>
    <xf numFmtId="0" fontId="0" fillId="0" borderId="10" xfId="0" applyFont="1" applyBorder="1" applyAlignment="1">
      <alignment vertical="top" wrapText="1"/>
    </xf>
    <xf numFmtId="4" fontId="0" fillId="0" borderId="13" xfId="0" applyNumberFormat="1" applyBorder="1" applyAlignment="1">
      <alignment vertical="top"/>
    </xf>
    <xf numFmtId="4" fontId="0" fillId="0" borderId="13" xfId="0" applyNumberFormat="1" applyBorder="1" applyAlignment="1">
      <alignment vertical="top" wrapText="1"/>
    </xf>
    <xf numFmtId="166" fontId="1" fillId="34" borderId="14" xfId="0" applyNumberFormat="1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9" fillId="35" borderId="14" xfId="48" applyFont="1" applyFill="1" applyBorder="1" applyAlignment="1">
      <alignment horizontal="right"/>
      <protection/>
    </xf>
    <xf numFmtId="0" fontId="9" fillId="35" borderId="11" xfId="48" applyFont="1" applyFill="1" applyBorder="1" applyAlignment="1">
      <alignment horizontal="right"/>
      <protection/>
    </xf>
    <xf numFmtId="4" fontId="9" fillId="35" borderId="10" xfId="48" applyNumberFormat="1" applyFont="1" applyFill="1" applyBorder="1" applyAlignment="1">
      <alignment vertical="center"/>
      <protection/>
    </xf>
    <xf numFmtId="0" fontId="10" fillId="0" borderId="0" xfId="48" applyFont="1" applyFill="1" applyBorder="1">
      <alignment/>
      <protection/>
    </xf>
    <xf numFmtId="166" fontId="0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4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4" fontId="0" fillId="34" borderId="11" xfId="0" applyNumberFormat="1" applyFill="1" applyBorder="1" applyAlignment="1">
      <alignment horizontal="center"/>
    </xf>
    <xf numFmtId="4" fontId="0" fillId="34" borderId="15" xfId="0" applyNumberFormat="1" applyFill="1" applyBorder="1" applyAlignment="1">
      <alignment horizontal="center"/>
    </xf>
    <xf numFmtId="166" fontId="0" fillId="0" borderId="11" xfId="0" applyNumberFormat="1" applyBorder="1" applyAlignment="1">
      <alignment horizontal="center" vertical="top"/>
    </xf>
    <xf numFmtId="166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right" vertical="top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4" fontId="0" fillId="0" borderId="13" xfId="0" applyNumberFormat="1" applyFill="1" applyBorder="1" applyAlignment="1">
      <alignment vertical="top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vertical="center" wrapText="1"/>
      <protection locked="0"/>
    </xf>
    <xf numFmtId="166" fontId="0" fillId="0" borderId="16" xfId="0" applyNumberFormat="1" applyBorder="1" applyAlignment="1">
      <alignment horizontal="center" vertical="top"/>
    </xf>
    <xf numFmtId="0" fontId="0" fillId="0" borderId="16" xfId="0" applyBorder="1" applyAlignment="1">
      <alignment horizontal="right" vertical="top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0" fontId="4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NumberFormat="1" applyFont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vertical="top"/>
    </xf>
    <xf numFmtId="4" fontId="0" fillId="0" borderId="16" xfId="0" applyNumberFormat="1" applyBorder="1" applyAlignment="1">
      <alignment vertical="top" wrapText="1"/>
    </xf>
    <xf numFmtId="0" fontId="0" fillId="0" borderId="0" xfId="0" applyFont="1" applyBorder="1" applyAlignment="1">
      <alignment/>
    </xf>
    <xf numFmtId="166" fontId="0" fillId="0" borderId="11" xfId="0" applyNumberFormat="1" applyFill="1" applyBorder="1" applyAlignment="1">
      <alignment horizontal="center" vertical="top"/>
    </xf>
    <xf numFmtId="4" fontId="48" fillId="0" borderId="0" xfId="0" applyNumberFormat="1" applyFont="1" applyBorder="1" applyAlignment="1">
      <alignment/>
    </xf>
    <xf numFmtId="0" fontId="0" fillId="0" borderId="0" xfId="46" applyBorder="1">
      <alignment/>
    </xf>
    <xf numFmtId="0" fontId="0" fillId="0" borderId="0" xfId="46">
      <alignment/>
    </xf>
    <xf numFmtId="4" fontId="0" fillId="0" borderId="0" xfId="46" applyNumberFormat="1" applyBorder="1" applyAlignment="1">
      <alignment/>
    </xf>
    <xf numFmtId="0" fontId="0" fillId="0" borderId="0" xfId="46" applyBorder="1" applyAlignment="1">
      <alignment/>
    </xf>
    <xf numFmtId="0" fontId="0" fillId="0" borderId="0" xfId="46" applyBorder="1" applyAlignment="1">
      <alignment horizontal="center"/>
    </xf>
    <xf numFmtId="166" fontId="0" fillId="0" borderId="0" xfId="46" applyNumberFormat="1" applyBorder="1">
      <alignment/>
    </xf>
    <xf numFmtId="4" fontId="0" fillId="0" borderId="0" xfId="46" applyNumberFormat="1" applyBorder="1">
      <alignment/>
    </xf>
    <xf numFmtId="4" fontId="0" fillId="0" borderId="11" xfId="46" applyNumberFormat="1" applyBorder="1" applyAlignment="1">
      <alignment vertical="top" wrapText="1"/>
    </xf>
    <xf numFmtId="4" fontId="0" fillId="0" borderId="11" xfId="46" applyNumberFormat="1" applyBorder="1" applyAlignment="1">
      <alignment vertical="top"/>
    </xf>
    <xf numFmtId="4" fontId="0" fillId="0" borderId="11" xfId="46" applyNumberFormat="1" applyFill="1" applyBorder="1" applyAlignment="1">
      <alignment vertical="top"/>
    </xf>
    <xf numFmtId="0" fontId="0" fillId="0" borderId="11" xfId="46" applyBorder="1" applyAlignment="1">
      <alignment horizontal="center" vertical="top"/>
    </xf>
    <xf numFmtId="0" fontId="0" fillId="0" borderId="11" xfId="46" applyBorder="1" applyAlignment="1">
      <alignment vertical="top" wrapText="1"/>
    </xf>
    <xf numFmtId="0" fontId="0" fillId="0" borderId="11" xfId="46" applyBorder="1" applyAlignment="1">
      <alignment horizontal="right" vertical="top"/>
    </xf>
    <xf numFmtId="166" fontId="0" fillId="0" borderId="11" xfId="46" applyNumberFormat="1" applyBorder="1" applyAlignment="1">
      <alignment horizontal="center" vertical="top"/>
    </xf>
    <xf numFmtId="4" fontId="0" fillId="0" borderId="10" xfId="46" applyNumberFormat="1" applyBorder="1" applyAlignment="1">
      <alignment vertical="top" wrapText="1"/>
    </xf>
    <xf numFmtId="4" fontId="0" fillId="0" borderId="10" xfId="46" applyNumberFormat="1" applyBorder="1" applyAlignment="1">
      <alignment vertical="top"/>
    </xf>
    <xf numFmtId="4" fontId="0" fillId="0" borderId="10" xfId="46" applyNumberFormat="1" applyFill="1" applyBorder="1" applyAlignment="1">
      <alignment vertical="top"/>
    </xf>
    <xf numFmtId="0" fontId="0" fillId="0" borderId="10" xfId="46" applyBorder="1" applyAlignment="1">
      <alignment horizontal="center" vertical="top"/>
    </xf>
    <xf numFmtId="0" fontId="0" fillId="0" borderId="10" xfId="46" applyBorder="1" applyAlignment="1">
      <alignment vertical="top" wrapText="1"/>
    </xf>
    <xf numFmtId="0" fontId="0" fillId="0" borderId="10" xfId="46" applyBorder="1" applyAlignment="1">
      <alignment horizontal="right" vertical="top"/>
    </xf>
    <xf numFmtId="166" fontId="0" fillId="0" borderId="10" xfId="46" applyNumberFormat="1" applyBorder="1" applyAlignment="1">
      <alignment horizontal="center" vertical="top"/>
    </xf>
    <xf numFmtId="0" fontId="8" fillId="0" borderId="10" xfId="46" applyFont="1" applyBorder="1" applyAlignment="1">
      <alignment horizontal="right" vertical="top"/>
    </xf>
    <xf numFmtId="4" fontId="0" fillId="34" borderId="15" xfId="46" applyNumberFormat="1" applyFill="1" applyBorder="1" applyAlignment="1">
      <alignment horizontal="right"/>
    </xf>
    <xf numFmtId="3" fontId="0" fillId="34" borderId="11" xfId="46" applyNumberFormat="1" applyFill="1" applyBorder="1" applyAlignment="1">
      <alignment horizontal="right"/>
    </xf>
    <xf numFmtId="0" fontId="0" fillId="34" borderId="11" xfId="46" applyFill="1" applyBorder="1" applyAlignment="1">
      <alignment horizontal="center"/>
    </xf>
    <xf numFmtId="0" fontId="1" fillId="34" borderId="11" xfId="46" applyFont="1" applyFill="1" applyBorder="1">
      <alignment/>
    </xf>
    <xf numFmtId="0" fontId="1" fillId="34" borderId="11" xfId="46" applyFont="1" applyFill="1" applyBorder="1" applyAlignment="1">
      <alignment horizontal="center"/>
    </xf>
    <xf numFmtId="166" fontId="1" fillId="34" borderId="14" xfId="46" applyNumberFormat="1" applyFont="1" applyFill="1" applyBorder="1" applyAlignment="1">
      <alignment horizontal="center"/>
    </xf>
    <xf numFmtId="4" fontId="0" fillId="0" borderId="13" xfId="46" applyNumberFormat="1" applyBorder="1" applyAlignment="1">
      <alignment vertical="top" wrapText="1"/>
    </xf>
    <xf numFmtId="4" fontId="0" fillId="0" borderId="13" xfId="46" applyNumberFormat="1" applyBorder="1" applyAlignment="1">
      <alignment vertical="top"/>
    </xf>
    <xf numFmtId="4" fontId="0" fillId="0" borderId="0" xfId="46" applyNumberFormat="1" applyFill="1" applyBorder="1" applyAlignment="1">
      <alignment vertical="top"/>
    </xf>
    <xf numFmtId="0" fontId="0" fillId="0" borderId="0" xfId="46" applyBorder="1" applyAlignment="1">
      <alignment horizontal="center" vertical="top"/>
    </xf>
    <xf numFmtId="0" fontId="0" fillId="0" borderId="0" xfId="46" applyBorder="1" applyAlignment="1">
      <alignment vertical="top" wrapText="1"/>
    </xf>
    <xf numFmtId="0" fontId="0" fillId="0" borderId="0" xfId="46" applyBorder="1" applyAlignment="1">
      <alignment horizontal="right" vertical="top"/>
    </xf>
    <xf numFmtId="166" fontId="0" fillId="0" borderId="11" xfId="46" applyNumberFormat="1" applyFill="1" applyBorder="1" applyAlignment="1">
      <alignment horizontal="center" vertical="top"/>
    </xf>
    <xf numFmtId="0" fontId="0" fillId="0" borderId="10" xfId="46" applyFont="1" applyBorder="1" applyAlignment="1">
      <alignment vertical="top" wrapText="1"/>
    </xf>
    <xf numFmtId="0" fontId="0" fillId="0" borderId="10" xfId="46" applyFill="1" applyBorder="1" applyAlignment="1">
      <alignment horizontal="right" vertical="top"/>
    </xf>
    <xf numFmtId="4" fontId="0" fillId="0" borderId="10" xfId="46" applyNumberFormat="1" applyFill="1" applyBorder="1" applyAlignment="1">
      <alignment vertical="top" wrapText="1"/>
    </xf>
    <xf numFmtId="0" fontId="0" fillId="0" borderId="10" xfId="46" applyFill="1" applyBorder="1" applyAlignment="1">
      <alignment horizontal="center" vertical="top"/>
    </xf>
    <xf numFmtId="0" fontId="0" fillId="0" borderId="10" xfId="46" applyFill="1" applyBorder="1" applyAlignment="1">
      <alignment vertical="top" wrapText="1"/>
    </xf>
    <xf numFmtId="4" fontId="0" fillId="34" borderId="15" xfId="46" applyNumberFormat="1" applyFill="1" applyBorder="1" applyAlignment="1">
      <alignment horizontal="center"/>
    </xf>
    <xf numFmtId="4" fontId="0" fillId="34" borderId="11" xfId="46" applyNumberFormat="1" applyFill="1" applyBorder="1" applyAlignment="1">
      <alignment horizontal="center"/>
    </xf>
    <xf numFmtId="0" fontId="1" fillId="34" borderId="11" xfId="46" applyFont="1" applyFill="1" applyBorder="1" applyAlignment="1">
      <alignment/>
    </xf>
    <xf numFmtId="166" fontId="0" fillId="0" borderId="10" xfId="46" applyNumberFormat="1" applyFill="1" applyBorder="1" applyAlignment="1">
      <alignment horizontal="center" vertical="top"/>
    </xf>
    <xf numFmtId="4" fontId="0" fillId="0" borderId="12" xfId="46" applyNumberFormat="1" applyBorder="1" applyAlignment="1">
      <alignment vertical="top" wrapText="1"/>
    </xf>
    <xf numFmtId="4" fontId="0" fillId="0" borderId="12" xfId="46" applyNumberFormat="1" applyBorder="1" applyAlignment="1">
      <alignment vertical="top"/>
    </xf>
    <xf numFmtId="0" fontId="0" fillId="0" borderId="12" xfId="46" applyBorder="1" applyAlignment="1">
      <alignment horizontal="center" vertical="top"/>
    </xf>
    <xf numFmtId="0" fontId="0" fillId="0" borderId="12" xfId="46" applyBorder="1" applyAlignment="1">
      <alignment vertical="top" wrapText="1"/>
    </xf>
    <xf numFmtId="0" fontId="0" fillId="0" borderId="12" xfId="46" applyBorder="1" applyAlignment="1">
      <alignment horizontal="right" vertical="top"/>
    </xf>
    <xf numFmtId="4" fontId="0" fillId="0" borderId="16" xfId="46" applyNumberFormat="1" applyBorder="1" applyAlignment="1">
      <alignment vertical="top"/>
    </xf>
    <xf numFmtId="0" fontId="0" fillId="0" borderId="16" xfId="46" applyBorder="1" applyAlignment="1">
      <alignment horizontal="center" vertical="top"/>
    </xf>
    <xf numFmtId="0" fontId="0" fillId="0" borderId="16" xfId="46" applyBorder="1" applyAlignment="1">
      <alignment vertical="top" wrapText="1"/>
    </xf>
    <xf numFmtId="0" fontId="0" fillId="0" borderId="16" xfId="46" applyBorder="1" applyAlignment="1">
      <alignment horizontal="right" vertical="top"/>
    </xf>
    <xf numFmtId="166" fontId="0" fillId="0" borderId="16" xfId="46" applyNumberFormat="1" applyBorder="1" applyAlignment="1">
      <alignment horizontal="center" vertical="top"/>
    </xf>
    <xf numFmtId="0" fontId="0" fillId="0" borderId="0" xfId="46" applyNumberFormat="1" applyBorder="1" applyAlignment="1">
      <alignment vertical="center" wrapText="1"/>
    </xf>
    <xf numFmtId="0" fontId="0" fillId="0" borderId="0" xfId="46" applyNumberFormat="1" applyAlignment="1">
      <alignment vertical="center" wrapText="1"/>
    </xf>
    <xf numFmtId="0" fontId="4" fillId="0" borderId="17" xfId="46" applyNumberFormat="1" applyFont="1" applyBorder="1" applyAlignment="1" applyProtection="1">
      <alignment horizontal="center" vertical="center" wrapText="1"/>
      <protection locked="0"/>
    </xf>
    <xf numFmtId="0" fontId="4" fillId="0" borderId="17" xfId="46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166" fontId="0" fillId="0" borderId="10" xfId="0" applyNumberFormat="1" applyFill="1" applyBorder="1" applyAlignment="1">
      <alignment horizontal="center" vertical="top"/>
    </xf>
    <xf numFmtId="0" fontId="0" fillId="0" borderId="10" xfId="0" applyFill="1" applyBorder="1" applyAlignment="1">
      <alignment horizontal="right" vertical="top"/>
    </xf>
    <xf numFmtId="0" fontId="0" fillId="0" borderId="15" xfId="0" applyFill="1" applyBorder="1" applyAlignment="1">
      <alignment vertical="top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8" xfId="46" applyFont="1" applyBorder="1" applyAlignment="1">
      <alignment horizontal="center" vertical="center"/>
    </xf>
    <xf numFmtId="0" fontId="7" fillId="0" borderId="19" xfId="46" applyFont="1" applyBorder="1" applyAlignment="1">
      <alignment horizontal="center" vertical="center"/>
    </xf>
    <xf numFmtId="0" fontId="7" fillId="0" borderId="20" xfId="46" applyFont="1" applyBorder="1" applyAlignment="1">
      <alignment horizontal="center" vertical="center"/>
    </xf>
    <xf numFmtId="0" fontId="7" fillId="0" borderId="21" xfId="46" applyFont="1" applyBorder="1" applyAlignment="1">
      <alignment horizontal="center" vertical="center"/>
    </xf>
    <xf numFmtId="0" fontId="7" fillId="0" borderId="22" xfId="46" applyFont="1" applyBorder="1" applyAlignment="1">
      <alignment horizontal="center" vertical="center"/>
    </xf>
    <xf numFmtId="0" fontId="7" fillId="0" borderId="23" xfId="46" applyFont="1" applyBorder="1" applyAlignment="1">
      <alignment horizontal="center" vertic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POL.XLS_VZOR VV_PS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workbookViewId="0" topLeftCell="A1">
      <selection activeCell="D39" sqref="D39"/>
    </sheetView>
  </sheetViews>
  <sheetFormatPr defaultColWidth="9.140625" defaultRowHeight="12.75"/>
  <cols>
    <col min="1" max="1" width="5.140625" style="5" customWidth="1"/>
    <col min="2" max="2" width="13.140625" style="2" customWidth="1"/>
    <col min="3" max="3" width="56.28125" style="2" customWidth="1"/>
    <col min="4" max="4" width="26.140625" style="12" customWidth="1"/>
    <col min="5" max="5" width="17.00390625" style="0" customWidth="1"/>
    <col min="6" max="16384" width="9.140625" style="1" customWidth="1"/>
  </cols>
  <sheetData>
    <row r="1" spans="1:4" ht="33" customHeight="1">
      <c r="A1" s="150" t="s">
        <v>114</v>
      </c>
      <c r="B1" s="151"/>
      <c r="C1" s="151"/>
      <c r="D1" s="152"/>
    </row>
    <row r="2" spans="1:4" ht="33" customHeight="1" thickBot="1">
      <c r="A2" s="153" t="s">
        <v>133</v>
      </c>
      <c r="B2" s="154"/>
      <c r="C2" s="154"/>
      <c r="D2" s="155"/>
    </row>
    <row r="3" spans="1:5" s="15" customFormat="1" ht="28.5" customHeight="1">
      <c r="A3" s="80" t="s">
        <v>0</v>
      </c>
      <c r="B3" s="80" t="s">
        <v>1</v>
      </c>
      <c r="C3" s="81" t="s">
        <v>2</v>
      </c>
      <c r="D3" s="80" t="s">
        <v>9</v>
      </c>
      <c r="E3" s="14"/>
    </row>
    <row r="4" spans="1:5" s="15" customFormat="1" ht="12.75">
      <c r="A4" s="73"/>
      <c r="B4" s="73"/>
      <c r="C4" s="74"/>
      <c r="D4" s="73"/>
      <c r="E4" s="14"/>
    </row>
    <row r="5" spans="1:4" ht="12.75">
      <c r="A5" s="48"/>
      <c r="B5" s="49"/>
      <c r="C5" s="64" t="s">
        <v>118</v>
      </c>
      <c r="D5" s="66"/>
    </row>
    <row r="6" spans="1:4" ht="12.75">
      <c r="A6" s="10">
        <v>1</v>
      </c>
      <c r="B6" s="7"/>
      <c r="C6" s="84" t="s">
        <v>64</v>
      </c>
      <c r="D6" s="13">
        <f>'ZAT - obecné'!G29</f>
        <v>0</v>
      </c>
    </row>
    <row r="7" spans="1:4" ht="12.75">
      <c r="A7" s="10">
        <f>MAX($A$5:A6)+1</f>
        <v>2</v>
      </c>
      <c r="B7" s="7"/>
      <c r="C7" s="45" t="s">
        <v>115</v>
      </c>
      <c r="D7" s="13">
        <f>'ZAT - B.1'!G35</f>
        <v>0</v>
      </c>
    </row>
    <row r="8" spans="1:4" ht="12.75">
      <c r="A8" s="10">
        <f>MAX($A$5:A7)+1</f>
        <v>3</v>
      </c>
      <c r="B8" s="7"/>
      <c r="C8" s="45" t="s">
        <v>116</v>
      </c>
      <c r="D8" s="13">
        <f>'ZAT - B.2'!$G$55</f>
        <v>0</v>
      </c>
    </row>
    <row r="9" spans="1:4" ht="12.75">
      <c r="A9" s="10">
        <f>MAX($A$5:A8)+1</f>
        <v>4</v>
      </c>
      <c r="B9" s="7"/>
      <c r="C9" s="45" t="s">
        <v>117</v>
      </c>
      <c r="D9" s="13">
        <f>'ZAT - B.3'!G28</f>
        <v>0</v>
      </c>
    </row>
    <row r="10" spans="1:4" ht="12.75">
      <c r="A10" s="35"/>
      <c r="B10" s="23"/>
      <c r="C10" s="145"/>
      <c r="D10" s="38"/>
    </row>
    <row r="11" spans="1:4" ht="25.5">
      <c r="A11" s="10">
        <f>MAX($A$5:A10)+1</f>
        <v>5</v>
      </c>
      <c r="B11" s="7"/>
      <c r="C11" s="52" t="s">
        <v>138</v>
      </c>
      <c r="D11" s="13">
        <v>0</v>
      </c>
    </row>
    <row r="13" spans="1:6" s="56" customFormat="1" ht="12.75">
      <c r="A13" s="53"/>
      <c r="B13" s="54" t="s">
        <v>134</v>
      </c>
      <c r="C13" s="54" t="s">
        <v>135</v>
      </c>
      <c r="D13" s="55">
        <f>SUM(D5:D11)</f>
        <v>0</v>
      </c>
      <c r="F13" s="11"/>
    </row>
    <row r="14" spans="1:6" s="56" customFormat="1" ht="12.75">
      <c r="A14" s="53"/>
      <c r="B14" s="54" t="s">
        <v>134</v>
      </c>
      <c r="C14" s="54" t="s">
        <v>136</v>
      </c>
      <c r="D14" s="55">
        <f>D13*0.21</f>
        <v>0</v>
      </c>
      <c r="F14" s="11"/>
    </row>
    <row r="15" spans="1:6" s="56" customFormat="1" ht="12.75">
      <c r="A15" s="53"/>
      <c r="B15" s="54" t="s">
        <v>134</v>
      </c>
      <c r="C15" s="54" t="s">
        <v>137</v>
      </c>
      <c r="D15" s="55">
        <f>SUM(D13:D14)</f>
        <v>0</v>
      </c>
      <c r="F15" s="11"/>
    </row>
    <row r="16" ht="12.75">
      <c r="D16" s="86"/>
    </row>
    <row r="17" ht="12.75">
      <c r="C17" s="146"/>
    </row>
  </sheetData>
  <sheetProtection/>
  <mergeCells count="2">
    <mergeCell ref="A1:D1"/>
    <mergeCell ref="A2:D2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portrait" paperSize="9" scale="96" r:id="rId1"/>
  <headerFooter alignWithMargins="0">
    <oddHeader>&amp;LSnížení energetické náročnosti Zlíchovského tunelu 
Část D - Technická specifikace&amp;C
&amp;RTechnická dokumentace
   9/2019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SheetLayoutView="100" workbookViewId="0" topLeftCell="A1">
      <selection activeCell="A1" sqref="A1:G1"/>
    </sheetView>
  </sheetViews>
  <sheetFormatPr defaultColWidth="9.140625" defaultRowHeight="12.75"/>
  <cols>
    <col min="1" max="1" width="5.140625" style="5" customWidth="1"/>
    <col min="2" max="2" width="13.140625" style="2" customWidth="1"/>
    <col min="3" max="3" width="44.8515625" style="2" customWidth="1"/>
    <col min="4" max="4" width="4.7109375" style="3" customWidth="1"/>
    <col min="5" max="5" width="11.7109375" style="2" customWidth="1"/>
    <col min="6" max="6" width="10.28125" style="2" customWidth="1"/>
    <col min="7" max="7" width="14.00390625" style="12" customWidth="1"/>
    <col min="8" max="16384" width="9.140625" style="1" customWidth="1"/>
  </cols>
  <sheetData>
    <row r="1" spans="1:7" ht="33" customHeight="1">
      <c r="A1" s="150" t="s">
        <v>36</v>
      </c>
      <c r="B1" s="151"/>
      <c r="C1" s="151"/>
      <c r="D1" s="151"/>
      <c r="E1" s="151"/>
      <c r="F1" s="151"/>
      <c r="G1" s="152"/>
    </row>
    <row r="2" spans="1:7" ht="33" customHeight="1" thickBot="1">
      <c r="A2" s="153" t="s">
        <v>67</v>
      </c>
      <c r="B2" s="154"/>
      <c r="C2" s="154"/>
      <c r="D2" s="154"/>
      <c r="E2" s="154"/>
      <c r="F2" s="154"/>
      <c r="G2" s="155"/>
    </row>
    <row r="3" spans="1:7" s="15" customFormat="1" ht="28.5" customHeight="1">
      <c r="A3" s="80" t="s">
        <v>0</v>
      </c>
      <c r="B3" s="80" t="s">
        <v>1</v>
      </c>
      <c r="C3" s="81" t="s">
        <v>2</v>
      </c>
      <c r="D3" s="80" t="s">
        <v>3</v>
      </c>
      <c r="E3" s="80" t="s">
        <v>8</v>
      </c>
      <c r="F3" s="80" t="s">
        <v>4</v>
      </c>
      <c r="G3" s="80" t="s">
        <v>9</v>
      </c>
    </row>
    <row r="4" spans="1:7" s="15" customFormat="1" ht="12.75">
      <c r="A4" s="73"/>
      <c r="B4" s="73"/>
      <c r="C4" s="74"/>
      <c r="D4" s="73"/>
      <c r="E4" s="73"/>
      <c r="F4" s="73"/>
      <c r="G4" s="73"/>
    </row>
    <row r="5" spans="1:7" ht="12.75">
      <c r="A5" s="48"/>
      <c r="B5" s="49">
        <v>1</v>
      </c>
      <c r="C5" s="64" t="s">
        <v>112</v>
      </c>
      <c r="D5" s="50"/>
      <c r="E5" s="50"/>
      <c r="F5" s="65"/>
      <c r="G5" s="66"/>
    </row>
    <row r="6" spans="1:7" ht="12.75">
      <c r="A6" s="75">
        <v>1</v>
      </c>
      <c r="B6" s="76"/>
      <c r="C6" s="77" t="s">
        <v>87</v>
      </c>
      <c r="D6" s="82" t="s">
        <v>5</v>
      </c>
      <c r="E6" s="79">
        <v>1</v>
      </c>
      <c r="F6" s="8"/>
      <c r="G6" s="83">
        <f aca="true" t="shared" si="0" ref="G6:G17">E6*F6</f>
        <v>0</v>
      </c>
    </row>
    <row r="7" spans="1:7" ht="12.75">
      <c r="A7" s="10">
        <f>MAX($A$6:A6)+1</f>
        <v>2</v>
      </c>
      <c r="B7" s="7"/>
      <c r="C7" s="6" t="s">
        <v>88</v>
      </c>
      <c r="D7" s="51" t="s">
        <v>5</v>
      </c>
      <c r="E7" s="8">
        <v>1</v>
      </c>
      <c r="F7" s="8"/>
      <c r="G7" s="13">
        <f t="shared" si="0"/>
        <v>0</v>
      </c>
    </row>
    <row r="8" spans="1:7" ht="25.5">
      <c r="A8" s="10">
        <f>MAX($A$6:A7)+1</f>
        <v>3</v>
      </c>
      <c r="B8" s="7"/>
      <c r="C8" s="45" t="s">
        <v>132</v>
      </c>
      <c r="D8" s="51" t="s">
        <v>5</v>
      </c>
      <c r="E8" s="8">
        <v>1</v>
      </c>
      <c r="F8" s="8"/>
      <c r="G8" s="13">
        <f t="shared" si="0"/>
        <v>0</v>
      </c>
    </row>
    <row r="9" spans="1:7" ht="12.75">
      <c r="A9" s="10">
        <f>MAX($A$6:A8)+1</f>
        <v>4</v>
      </c>
      <c r="B9" s="7"/>
      <c r="C9" s="6" t="s">
        <v>68</v>
      </c>
      <c r="D9" s="51" t="s">
        <v>5</v>
      </c>
      <c r="E9" s="8">
        <v>1</v>
      </c>
      <c r="F9" s="28"/>
      <c r="G9" s="13">
        <f t="shared" si="0"/>
        <v>0</v>
      </c>
    </row>
    <row r="10" spans="1:7" ht="12.75">
      <c r="A10" s="10">
        <f>MAX($A$6:A9)+1</f>
        <v>5</v>
      </c>
      <c r="B10" s="7"/>
      <c r="C10" s="6" t="s">
        <v>69</v>
      </c>
      <c r="D10" s="4" t="s">
        <v>5</v>
      </c>
      <c r="E10" s="9">
        <v>1</v>
      </c>
      <c r="F10" s="28"/>
      <c r="G10" s="13">
        <f t="shared" si="0"/>
        <v>0</v>
      </c>
    </row>
    <row r="11" spans="1:7" ht="25.5">
      <c r="A11" s="10">
        <f>MAX($A$6:A10)+1</f>
        <v>6</v>
      </c>
      <c r="B11" s="7"/>
      <c r="C11" s="6" t="s">
        <v>70</v>
      </c>
      <c r="D11" s="4" t="s">
        <v>5</v>
      </c>
      <c r="E11" s="9">
        <v>1</v>
      </c>
      <c r="F11" s="8"/>
      <c r="G11" s="13">
        <f t="shared" si="0"/>
        <v>0</v>
      </c>
    </row>
    <row r="12" spans="1:7" ht="25.5">
      <c r="A12" s="10">
        <f>MAX($A$6:A11)+1</f>
        <v>7</v>
      </c>
      <c r="B12" s="7"/>
      <c r="C12" s="31" t="s">
        <v>121</v>
      </c>
      <c r="D12" s="4" t="s">
        <v>5</v>
      </c>
      <c r="E12" s="9">
        <v>1</v>
      </c>
      <c r="F12" s="8"/>
      <c r="G12" s="13">
        <f t="shared" si="0"/>
        <v>0</v>
      </c>
    </row>
    <row r="13" spans="1:7" ht="12.75">
      <c r="A13" s="10">
        <f>MAX($A$6:A12)+1</f>
        <v>8</v>
      </c>
      <c r="B13" s="7"/>
      <c r="C13" s="6" t="s">
        <v>71</v>
      </c>
      <c r="D13" s="4" t="s">
        <v>5</v>
      </c>
      <c r="E13" s="9">
        <v>1</v>
      </c>
      <c r="F13" s="8"/>
      <c r="G13" s="13">
        <f t="shared" si="0"/>
        <v>0</v>
      </c>
    </row>
    <row r="14" spans="1:7" ht="25.5">
      <c r="A14" s="10">
        <f>MAX($A$6:A13)+1</f>
        <v>9</v>
      </c>
      <c r="B14" s="7"/>
      <c r="C14" s="6" t="s">
        <v>129</v>
      </c>
      <c r="D14" s="51" t="s">
        <v>5</v>
      </c>
      <c r="E14" s="8">
        <v>1</v>
      </c>
      <c r="F14" s="8"/>
      <c r="G14" s="13">
        <f t="shared" si="0"/>
        <v>0</v>
      </c>
    </row>
    <row r="15" spans="1:7" ht="12.75">
      <c r="A15" s="10">
        <f>MAX($A$6:A14)+1</f>
        <v>10</v>
      </c>
      <c r="B15" s="7"/>
      <c r="C15" s="31" t="s">
        <v>122</v>
      </c>
      <c r="D15" s="4" t="s">
        <v>5</v>
      </c>
      <c r="E15" s="9">
        <v>1</v>
      </c>
      <c r="F15" s="8"/>
      <c r="G15" s="13">
        <f t="shared" si="0"/>
        <v>0</v>
      </c>
    </row>
    <row r="16" spans="1:7" ht="12.75">
      <c r="A16" s="10">
        <f>MAX($A$6:A15)+1</f>
        <v>11</v>
      </c>
      <c r="B16" s="7"/>
      <c r="C16" s="6" t="s">
        <v>72</v>
      </c>
      <c r="D16" s="4" t="s">
        <v>5</v>
      </c>
      <c r="E16" s="9">
        <v>1</v>
      </c>
      <c r="F16" s="8"/>
      <c r="G16" s="13">
        <f t="shared" si="0"/>
        <v>0</v>
      </c>
    </row>
    <row r="17" spans="1:7" ht="12.75">
      <c r="A17" s="10">
        <f>MAX($A$6:A16)+1</f>
        <v>12</v>
      </c>
      <c r="B17" s="7"/>
      <c r="C17" s="31" t="s">
        <v>120</v>
      </c>
      <c r="D17" s="4" t="s">
        <v>5</v>
      </c>
      <c r="E17" s="9">
        <v>1</v>
      </c>
      <c r="F17" s="8"/>
      <c r="G17" s="13">
        <f t="shared" si="0"/>
        <v>0</v>
      </c>
    </row>
    <row r="18" spans="1:7" ht="12.75">
      <c r="A18" s="10">
        <f>MAX($A$5:A17)+1</f>
        <v>13</v>
      </c>
      <c r="B18" s="44"/>
      <c r="C18" s="31" t="s">
        <v>123</v>
      </c>
      <c r="D18" s="4" t="s">
        <v>5</v>
      </c>
      <c r="E18" s="9">
        <v>1</v>
      </c>
      <c r="F18" s="9"/>
      <c r="G18" s="13">
        <f aca="true" t="shared" si="1" ref="G18:G26">E18*F18</f>
        <v>0</v>
      </c>
    </row>
    <row r="19" spans="1:7" ht="12.75">
      <c r="A19" s="10">
        <f>MAX($A$5:A18)+1</f>
        <v>14</v>
      </c>
      <c r="B19" s="7"/>
      <c r="C19" s="31" t="s">
        <v>65</v>
      </c>
      <c r="D19" s="4" t="s">
        <v>5</v>
      </c>
      <c r="E19" s="9">
        <v>1</v>
      </c>
      <c r="F19" s="8"/>
      <c r="G19" s="13">
        <f t="shared" si="1"/>
        <v>0</v>
      </c>
    </row>
    <row r="20" spans="1:7" ht="12.75">
      <c r="A20" s="10">
        <f>MAX($A$5:A19)+1</f>
        <v>15</v>
      </c>
      <c r="B20" s="7"/>
      <c r="C20" s="31" t="s">
        <v>66</v>
      </c>
      <c r="D20" s="4" t="s">
        <v>5</v>
      </c>
      <c r="E20" s="9">
        <v>1</v>
      </c>
      <c r="F20" s="8"/>
      <c r="G20" s="13">
        <f t="shared" si="1"/>
        <v>0</v>
      </c>
    </row>
    <row r="21" spans="1:7" ht="51">
      <c r="A21" s="10">
        <v>16</v>
      </c>
      <c r="B21" s="7"/>
      <c r="C21" s="52" t="s">
        <v>131</v>
      </c>
      <c r="D21" s="4" t="s">
        <v>5</v>
      </c>
      <c r="E21" s="9">
        <v>1</v>
      </c>
      <c r="F21" s="8"/>
      <c r="G21" s="13">
        <f t="shared" si="1"/>
        <v>0</v>
      </c>
    </row>
    <row r="22" spans="1:7" ht="25.5">
      <c r="A22" s="147">
        <v>17</v>
      </c>
      <c r="B22" s="148"/>
      <c r="C22" s="149" t="s">
        <v>124</v>
      </c>
      <c r="D22" s="4" t="s">
        <v>5</v>
      </c>
      <c r="E22" s="9">
        <v>0</v>
      </c>
      <c r="F22" s="8"/>
      <c r="G22" s="13">
        <f t="shared" si="1"/>
        <v>0</v>
      </c>
    </row>
    <row r="23" spans="1:7" ht="51">
      <c r="A23" s="147">
        <f>MAX($A$5:A22)+1</f>
        <v>18</v>
      </c>
      <c r="B23" s="148"/>
      <c r="C23" s="149" t="s">
        <v>125</v>
      </c>
      <c r="D23" s="4" t="s">
        <v>5</v>
      </c>
      <c r="E23" s="9">
        <v>0</v>
      </c>
      <c r="F23" s="8"/>
      <c r="G23" s="13">
        <f t="shared" si="1"/>
        <v>0</v>
      </c>
    </row>
    <row r="24" spans="1:7" ht="38.25">
      <c r="A24" s="147">
        <f>MAX($A$5:A23)+1</f>
        <v>19</v>
      </c>
      <c r="B24" s="148"/>
      <c r="C24" s="149" t="s">
        <v>126</v>
      </c>
      <c r="D24" s="4" t="s">
        <v>5</v>
      </c>
      <c r="E24" s="9">
        <v>0</v>
      </c>
      <c r="F24" s="8"/>
      <c r="G24" s="13">
        <f t="shared" si="1"/>
        <v>0</v>
      </c>
    </row>
    <row r="25" spans="1:7" ht="12.75">
      <c r="A25" s="147">
        <f>MAX($A$5:A24)+1</f>
        <v>20</v>
      </c>
      <c r="B25" s="148"/>
      <c r="C25" s="149" t="s">
        <v>127</v>
      </c>
      <c r="D25" s="4" t="s">
        <v>5</v>
      </c>
      <c r="E25" s="9">
        <v>0</v>
      </c>
      <c r="F25" s="8"/>
      <c r="G25" s="13">
        <f t="shared" si="1"/>
        <v>0</v>
      </c>
    </row>
    <row r="26" spans="1:7" ht="12.75">
      <c r="A26" s="147">
        <f>MAX($A$5:A25)+1</f>
        <v>21</v>
      </c>
      <c r="B26" s="148"/>
      <c r="C26" s="149" t="s">
        <v>128</v>
      </c>
      <c r="D26" s="4" t="s">
        <v>5</v>
      </c>
      <c r="E26" s="9">
        <v>0</v>
      </c>
      <c r="F26" s="8"/>
      <c r="G26" s="13">
        <f t="shared" si="1"/>
        <v>0</v>
      </c>
    </row>
    <row r="27" spans="1:7" ht="12.75">
      <c r="A27" s="147"/>
      <c r="B27" s="148"/>
      <c r="C27" s="31"/>
      <c r="D27" s="4"/>
      <c r="E27" s="9"/>
      <c r="F27" s="8"/>
      <c r="G27" s="13"/>
    </row>
    <row r="29" spans="1:7" s="56" customFormat="1" ht="12">
      <c r="A29" s="53"/>
      <c r="B29" s="54"/>
      <c r="C29" s="54" t="s">
        <v>73</v>
      </c>
      <c r="D29" s="54"/>
      <c r="E29" s="54"/>
      <c r="F29" s="54"/>
      <c r="G29" s="55">
        <f>SUM(G6:G28)</f>
        <v>0</v>
      </c>
    </row>
  </sheetData>
  <sheetProtection/>
  <mergeCells count="2">
    <mergeCell ref="A1:G1"/>
    <mergeCell ref="A2:G2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&amp;LSnížení energetické náročnosti Zlíchovského tunelu 
Část D - Technická specifikace&amp;C
&amp;RTechnická dokumentace
   9/2019</oddHead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view="pageBreakPreview" zoomScaleNormal="90" zoomScaleSheetLayoutView="100" workbookViewId="0" topLeftCell="A1">
      <selection activeCell="A1" sqref="A1:G1"/>
    </sheetView>
  </sheetViews>
  <sheetFormatPr defaultColWidth="9.140625" defaultRowHeight="12.75"/>
  <cols>
    <col min="1" max="1" width="5.140625" style="5" customWidth="1"/>
    <col min="2" max="2" width="11.140625" style="2" customWidth="1"/>
    <col min="3" max="3" width="44.8515625" style="2" customWidth="1"/>
    <col min="4" max="4" width="4.7109375" style="3" customWidth="1"/>
    <col min="5" max="5" width="11.7109375" style="2" customWidth="1"/>
    <col min="6" max="6" width="11.00390625" style="2" bestFit="1" customWidth="1"/>
    <col min="7" max="7" width="14.00390625" style="12" customWidth="1"/>
    <col min="8" max="8" width="8.8515625" style="0" customWidth="1"/>
    <col min="9" max="10" width="11.7109375" style="1" bestFit="1" customWidth="1"/>
    <col min="11" max="16384" width="9.140625" style="1" customWidth="1"/>
  </cols>
  <sheetData>
    <row r="1" spans="1:7" ht="33" customHeight="1">
      <c r="A1" s="150" t="s">
        <v>36</v>
      </c>
      <c r="B1" s="151"/>
      <c r="C1" s="151"/>
      <c r="D1" s="151"/>
      <c r="E1" s="151"/>
      <c r="F1" s="151"/>
      <c r="G1" s="152"/>
    </row>
    <row r="2" spans="1:7" ht="33" customHeight="1" thickBot="1">
      <c r="A2" s="153" t="s">
        <v>110</v>
      </c>
      <c r="B2" s="154"/>
      <c r="C2" s="154"/>
      <c r="D2" s="154"/>
      <c r="E2" s="154"/>
      <c r="F2" s="154"/>
      <c r="G2" s="155"/>
    </row>
    <row r="3" spans="1:8" s="15" customFormat="1" ht="28.5" customHeight="1">
      <c r="A3" s="80" t="s">
        <v>0</v>
      </c>
      <c r="B3" s="80" t="s">
        <v>1</v>
      </c>
      <c r="C3" s="81" t="s">
        <v>2</v>
      </c>
      <c r="D3" s="80" t="s">
        <v>3</v>
      </c>
      <c r="E3" s="80" t="s">
        <v>8</v>
      </c>
      <c r="F3" s="80" t="s">
        <v>4</v>
      </c>
      <c r="G3" s="80" t="s">
        <v>9</v>
      </c>
      <c r="H3" s="14"/>
    </row>
    <row r="4" spans="1:7" ht="12.75">
      <c r="A4" s="75"/>
      <c r="B4" s="76"/>
      <c r="C4" s="77"/>
      <c r="D4" s="78"/>
      <c r="E4" s="79"/>
      <c r="F4" s="79"/>
      <c r="G4" s="79"/>
    </row>
    <row r="5" spans="1:7" ht="12.75">
      <c r="A5" s="48"/>
      <c r="B5" s="49">
        <v>1</v>
      </c>
      <c r="C5" s="64" t="s">
        <v>28</v>
      </c>
      <c r="D5" s="50"/>
      <c r="E5" s="50"/>
      <c r="F5" s="65"/>
      <c r="G5" s="66"/>
    </row>
    <row r="6" spans="1:7" ht="12.75">
      <c r="A6" s="10">
        <f>MAX($A$2:A5)+1</f>
        <v>1</v>
      </c>
      <c r="B6" s="7"/>
      <c r="C6" s="6" t="s">
        <v>29</v>
      </c>
      <c r="D6" s="25" t="s">
        <v>7</v>
      </c>
      <c r="E6" s="8">
        <v>358</v>
      </c>
      <c r="F6" s="8"/>
      <c r="G6" s="13">
        <f>E6*F6</f>
        <v>0</v>
      </c>
    </row>
    <row r="7" spans="1:7" ht="12.75">
      <c r="A7" s="10">
        <f>MAX($A$2:A6)+1</f>
        <v>2</v>
      </c>
      <c r="B7" s="7"/>
      <c r="C7" s="6" t="s">
        <v>30</v>
      </c>
      <c r="D7" s="25" t="s">
        <v>7</v>
      </c>
      <c r="E7" s="8">
        <v>2</v>
      </c>
      <c r="F7" s="8"/>
      <c r="G7" s="13">
        <f>E7*F7</f>
        <v>0</v>
      </c>
    </row>
    <row r="8" spans="1:7" ht="25.5">
      <c r="A8" s="10">
        <f>MAX($A$2:A7)+1</f>
        <v>3</v>
      </c>
      <c r="B8" s="7"/>
      <c r="C8" s="6" t="s">
        <v>37</v>
      </c>
      <c r="D8" s="25" t="s">
        <v>25</v>
      </c>
      <c r="E8" s="8">
        <v>1</v>
      </c>
      <c r="F8" s="8"/>
      <c r="G8" s="13">
        <f>E8*F8</f>
        <v>0</v>
      </c>
    </row>
    <row r="9" spans="1:9" s="63" customFormat="1" ht="25.5">
      <c r="A9" s="57">
        <f>MAX($A$2:A8)+1</f>
        <v>4</v>
      </c>
      <c r="B9" s="58"/>
      <c r="C9" s="52" t="s">
        <v>38</v>
      </c>
      <c r="D9" s="59" t="s">
        <v>5</v>
      </c>
      <c r="E9" s="60">
        <v>1</v>
      </c>
      <c r="F9" s="60"/>
      <c r="G9" s="61">
        <f>E9*F9</f>
        <v>0</v>
      </c>
      <c r="H9" s="62"/>
      <c r="I9" s="1"/>
    </row>
    <row r="10" spans="1:7" ht="12.75">
      <c r="A10" s="67"/>
      <c r="B10" s="39"/>
      <c r="C10" s="40"/>
      <c r="D10" s="41"/>
      <c r="E10" s="42"/>
      <c r="F10" s="42"/>
      <c r="G10" s="42"/>
    </row>
    <row r="11" spans="1:7" ht="12.75">
      <c r="A11" s="48"/>
      <c r="B11" s="49">
        <v>2</v>
      </c>
      <c r="C11" s="64" t="s">
        <v>15</v>
      </c>
      <c r="D11" s="50"/>
      <c r="E11" s="50"/>
      <c r="F11" s="65"/>
      <c r="G11" s="66"/>
    </row>
    <row r="12" spans="1:7" ht="25.5">
      <c r="A12" s="10">
        <f>MAX($A$2:A11)+1</f>
        <v>5</v>
      </c>
      <c r="B12" s="7"/>
      <c r="C12" s="6" t="s">
        <v>16</v>
      </c>
      <c r="D12" s="25" t="s">
        <v>7</v>
      </c>
      <c r="E12" s="8">
        <v>258</v>
      </c>
      <c r="F12" s="8"/>
      <c r="G12" s="13">
        <f aca="true" t="shared" si="0" ref="G12:G17">E12*F12</f>
        <v>0</v>
      </c>
    </row>
    <row r="13" spans="1:7" ht="25.5">
      <c r="A13" s="10">
        <f>MAX($A$2:A12)+1</f>
        <v>6</v>
      </c>
      <c r="B13" s="7"/>
      <c r="C13" s="6" t="s">
        <v>17</v>
      </c>
      <c r="D13" s="25" t="s">
        <v>7</v>
      </c>
      <c r="E13" s="8">
        <v>16</v>
      </c>
      <c r="F13" s="8"/>
      <c r="G13" s="13">
        <f t="shared" si="0"/>
        <v>0</v>
      </c>
    </row>
    <row r="14" spans="1:7" ht="25.5">
      <c r="A14" s="10">
        <f>MAX($A$2:A13)+1</f>
        <v>7</v>
      </c>
      <c r="B14" s="7"/>
      <c r="C14" s="6" t="s">
        <v>18</v>
      </c>
      <c r="D14" s="25" t="s">
        <v>7</v>
      </c>
      <c r="E14" s="8">
        <v>10</v>
      </c>
      <c r="F14" s="8"/>
      <c r="G14" s="13">
        <f t="shared" si="0"/>
        <v>0</v>
      </c>
    </row>
    <row r="15" spans="1:7" ht="25.5">
      <c r="A15" s="10">
        <f>MAX($A$2:A14)+1</f>
        <v>8</v>
      </c>
      <c r="B15" s="7"/>
      <c r="C15" s="6" t="s">
        <v>19</v>
      </c>
      <c r="D15" s="25" t="s">
        <v>7</v>
      </c>
      <c r="E15" s="8">
        <v>40</v>
      </c>
      <c r="F15" s="8"/>
      <c r="G15" s="13">
        <f t="shared" si="0"/>
        <v>0</v>
      </c>
    </row>
    <row r="16" spans="1:7" ht="25.5">
      <c r="A16" s="10">
        <f>MAX($A$2:A15)+1</f>
        <v>9</v>
      </c>
      <c r="B16" s="7"/>
      <c r="C16" s="6" t="s">
        <v>35</v>
      </c>
      <c r="D16" s="25" t="s">
        <v>7</v>
      </c>
      <c r="E16" s="8">
        <v>324</v>
      </c>
      <c r="F16" s="8"/>
      <c r="G16" s="13">
        <f t="shared" si="0"/>
        <v>0</v>
      </c>
    </row>
    <row r="17" spans="1:7" ht="12.75">
      <c r="A17" s="10">
        <f>MAX($A$2:A16)+1</f>
        <v>10</v>
      </c>
      <c r="B17" s="7"/>
      <c r="C17" s="6" t="s">
        <v>34</v>
      </c>
      <c r="D17" s="25" t="s">
        <v>7</v>
      </c>
      <c r="E17" s="8">
        <v>324</v>
      </c>
      <c r="F17" s="8"/>
      <c r="G17" s="13">
        <f t="shared" si="0"/>
        <v>0</v>
      </c>
    </row>
    <row r="19" spans="1:9" ht="12.75">
      <c r="A19" s="48"/>
      <c r="B19" s="49">
        <v>3</v>
      </c>
      <c r="C19" s="64" t="s">
        <v>10</v>
      </c>
      <c r="D19" s="50"/>
      <c r="E19" s="50"/>
      <c r="F19" s="65"/>
      <c r="G19" s="66"/>
      <c r="I19" s="1"/>
    </row>
    <row r="20" spans="1:9" ht="12" customHeight="1">
      <c r="A20" s="10">
        <f>MAX($A$2:A19)+1</f>
        <v>11</v>
      </c>
      <c r="B20" s="7"/>
      <c r="C20" s="30" t="s">
        <v>31</v>
      </c>
      <c r="D20" s="27" t="s">
        <v>6</v>
      </c>
      <c r="E20" s="28">
        <v>6845</v>
      </c>
      <c r="F20" s="28"/>
      <c r="G20" s="29">
        <f>E20*F20</f>
        <v>0</v>
      </c>
      <c r="I20" s="1"/>
    </row>
    <row r="21" spans="1:9" ht="12.75">
      <c r="A21" s="10">
        <f>MAX($A$2:A20)+1</f>
        <v>12</v>
      </c>
      <c r="B21" s="7"/>
      <c r="C21" s="30" t="s">
        <v>33</v>
      </c>
      <c r="D21" s="27" t="s">
        <v>6</v>
      </c>
      <c r="E21" s="28">
        <v>1530</v>
      </c>
      <c r="F21" s="28"/>
      <c r="G21" s="29">
        <f>E21*F21</f>
        <v>0</v>
      </c>
      <c r="I21" s="1"/>
    </row>
    <row r="22" spans="1:10" ht="12.75">
      <c r="A22" s="10">
        <f>MAX($A$2:A21)+1</f>
        <v>13</v>
      </c>
      <c r="B22" s="7"/>
      <c r="C22" s="30" t="s">
        <v>32</v>
      </c>
      <c r="D22" s="27" t="s">
        <v>6</v>
      </c>
      <c r="E22" s="28">
        <v>800</v>
      </c>
      <c r="F22" s="28"/>
      <c r="G22" s="29">
        <f>E22*F22</f>
        <v>0</v>
      </c>
      <c r="J22" s="34"/>
    </row>
    <row r="23" spans="1:9" ht="12.75">
      <c r="A23" s="85"/>
      <c r="B23" s="16"/>
      <c r="C23" s="17"/>
      <c r="D23" s="18"/>
      <c r="E23" s="19"/>
      <c r="F23" s="20"/>
      <c r="G23" s="21"/>
      <c r="I23" s="1"/>
    </row>
    <row r="24" spans="1:9" ht="12.75">
      <c r="A24" s="48"/>
      <c r="B24" s="49">
        <v>4</v>
      </c>
      <c r="C24" s="64" t="s">
        <v>11</v>
      </c>
      <c r="D24" s="50"/>
      <c r="E24" s="50"/>
      <c r="F24" s="65"/>
      <c r="G24" s="66"/>
      <c r="I24" s="1"/>
    </row>
    <row r="25" spans="1:9" ht="12.75">
      <c r="A25" s="10">
        <f>MAX($A$2:A24)+1</f>
        <v>14</v>
      </c>
      <c r="B25" s="7"/>
      <c r="C25" s="26" t="s">
        <v>14</v>
      </c>
      <c r="D25" s="27" t="s">
        <v>7</v>
      </c>
      <c r="E25" s="28">
        <f>E26/0.4</f>
        <v>1875</v>
      </c>
      <c r="F25" s="28"/>
      <c r="G25" s="29">
        <f>E25*F25</f>
        <v>0</v>
      </c>
      <c r="I25" s="1"/>
    </row>
    <row r="26" spans="1:9" ht="25.5">
      <c r="A26" s="10">
        <f>MAX($A$2:A25)+1</f>
        <v>15</v>
      </c>
      <c r="B26" s="7"/>
      <c r="C26" s="31" t="s">
        <v>27</v>
      </c>
      <c r="D26" s="32" t="s">
        <v>6</v>
      </c>
      <c r="E26" s="9">
        <v>750</v>
      </c>
      <c r="F26" s="9"/>
      <c r="G26" s="33">
        <f>E26*F26</f>
        <v>0</v>
      </c>
      <c r="I26" s="1"/>
    </row>
    <row r="27" spans="1:9" ht="51">
      <c r="A27" s="10">
        <f>MAX($A$2:A26)+1</f>
        <v>16</v>
      </c>
      <c r="B27" s="7"/>
      <c r="C27" s="31" t="s">
        <v>130</v>
      </c>
      <c r="D27" s="32" t="s">
        <v>6</v>
      </c>
      <c r="E27" s="9">
        <v>1260</v>
      </c>
      <c r="F27" s="9"/>
      <c r="G27" s="33">
        <f>E27*F27</f>
        <v>0</v>
      </c>
      <c r="I27" s="1"/>
    </row>
    <row r="28" spans="1:9" ht="12.75">
      <c r="A28" s="10">
        <f>MAX($A$2:A27)+1</f>
        <v>17</v>
      </c>
      <c r="B28" s="7"/>
      <c r="C28" s="26" t="s">
        <v>12</v>
      </c>
      <c r="D28" s="27" t="s">
        <v>5</v>
      </c>
      <c r="E28" s="28">
        <v>1</v>
      </c>
      <c r="F28" s="28"/>
      <c r="G28" s="29">
        <f>E28*F28</f>
        <v>0</v>
      </c>
      <c r="I28" s="1"/>
    </row>
    <row r="29" spans="1:9" ht="12.75">
      <c r="A29" s="10">
        <f>MAX($A$2:A28)+1</f>
        <v>18</v>
      </c>
      <c r="B29" s="7"/>
      <c r="C29" s="26" t="s">
        <v>13</v>
      </c>
      <c r="D29" s="27" t="s">
        <v>5</v>
      </c>
      <c r="E29" s="28">
        <v>1</v>
      </c>
      <c r="F29" s="28"/>
      <c r="G29" s="29">
        <f>E29*F29</f>
        <v>0</v>
      </c>
      <c r="I29" s="1"/>
    </row>
    <row r="30" spans="1:9" ht="12.75">
      <c r="A30" s="85"/>
      <c r="B30" s="16"/>
      <c r="C30" s="17"/>
      <c r="D30" s="18"/>
      <c r="E30" s="19"/>
      <c r="F30" s="20"/>
      <c r="G30" s="21"/>
      <c r="I30" s="1"/>
    </row>
    <row r="31" spans="1:7" ht="12.75">
      <c r="A31" s="48"/>
      <c r="B31" s="49">
        <v>5</v>
      </c>
      <c r="C31" s="64" t="s">
        <v>20</v>
      </c>
      <c r="D31" s="50"/>
      <c r="E31" s="50"/>
      <c r="F31" s="65"/>
      <c r="G31" s="66"/>
    </row>
    <row r="32" spans="1:7" ht="76.5">
      <c r="A32" s="10">
        <f>MAX($A$2:A31)+1</f>
        <v>19</v>
      </c>
      <c r="B32" s="7"/>
      <c r="C32" s="22" t="s">
        <v>21</v>
      </c>
      <c r="D32" s="4" t="s">
        <v>5</v>
      </c>
      <c r="E32" s="8">
        <v>1</v>
      </c>
      <c r="F32" s="8"/>
      <c r="G32" s="13">
        <f>E32*F32</f>
        <v>0</v>
      </c>
    </row>
    <row r="33" spans="1:7" ht="76.5">
      <c r="A33" s="10">
        <f>MAX($A$2:A32)+1</f>
        <v>20</v>
      </c>
      <c r="B33" s="7"/>
      <c r="C33" s="22" t="s">
        <v>22</v>
      </c>
      <c r="D33" s="4" t="s">
        <v>5</v>
      </c>
      <c r="E33" s="8">
        <v>1</v>
      </c>
      <c r="F33" s="8"/>
      <c r="G33" s="13">
        <f>E33*F33</f>
        <v>0</v>
      </c>
    </row>
    <row r="34" spans="1:7" ht="12.75">
      <c r="A34" s="35"/>
      <c r="B34" s="23"/>
      <c r="C34" s="36"/>
      <c r="D34" s="24"/>
      <c r="E34" s="37"/>
      <c r="F34" s="37"/>
      <c r="G34" s="38"/>
    </row>
    <row r="35" spans="1:9" s="56" customFormat="1" ht="12.75">
      <c r="A35" s="53"/>
      <c r="B35" s="54"/>
      <c r="C35" s="54" t="s">
        <v>89</v>
      </c>
      <c r="D35" s="54"/>
      <c r="E35" s="54"/>
      <c r="F35" s="54"/>
      <c r="G35" s="55">
        <f>SUM(G6:G34)</f>
        <v>0</v>
      </c>
      <c r="I35" s="11"/>
    </row>
  </sheetData>
  <sheetProtection/>
  <mergeCells count="2">
    <mergeCell ref="A1:G1"/>
    <mergeCell ref="A2:G2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portrait" paperSize="9" scale="94" r:id="rId1"/>
  <headerFooter alignWithMargins="0">
    <oddHeader>&amp;LSnížení energetické náročnosti Zlíchovského tunelu 
Část D - Technická specifikace&amp;C
&amp;RTechnická dokumentace
   9/2019</oddHeader>
    <oddFooter>&amp;CStránka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view="pageBreakPreview" zoomScale="115" zoomScaleSheetLayoutView="115" workbookViewId="0" topLeftCell="A1">
      <selection activeCell="A1" sqref="A1:G1"/>
    </sheetView>
  </sheetViews>
  <sheetFormatPr defaultColWidth="9.140625" defaultRowHeight="12.75"/>
  <cols>
    <col min="1" max="1" width="5.140625" style="92" customWidth="1"/>
    <col min="2" max="2" width="13.140625" style="90" customWidth="1"/>
    <col min="3" max="3" width="44.8515625" style="90" customWidth="1"/>
    <col min="4" max="4" width="4.7109375" style="91" customWidth="1"/>
    <col min="5" max="5" width="11.7109375" style="90" customWidth="1"/>
    <col min="6" max="6" width="14.00390625" style="90" customWidth="1"/>
    <col min="7" max="7" width="14.00390625" style="89" customWidth="1"/>
    <col min="8" max="8" width="8.8515625" style="88" customWidth="1"/>
    <col min="9" max="16384" width="9.140625" style="87" customWidth="1"/>
  </cols>
  <sheetData>
    <row r="1" spans="1:7" ht="33" customHeight="1">
      <c r="A1" s="156" t="s">
        <v>36</v>
      </c>
      <c r="B1" s="157"/>
      <c r="C1" s="157"/>
      <c r="D1" s="157"/>
      <c r="E1" s="157"/>
      <c r="F1" s="157"/>
      <c r="G1" s="158"/>
    </row>
    <row r="2" spans="1:7" ht="33" customHeight="1" thickBot="1">
      <c r="A2" s="159" t="s">
        <v>113</v>
      </c>
      <c r="B2" s="160"/>
      <c r="C2" s="160"/>
      <c r="D2" s="160"/>
      <c r="E2" s="160"/>
      <c r="F2" s="160"/>
      <c r="G2" s="161"/>
    </row>
    <row r="3" spans="1:8" s="141" customFormat="1" ht="28.5" customHeight="1">
      <c r="A3" s="143" t="s">
        <v>0</v>
      </c>
      <c r="B3" s="143" t="s">
        <v>1</v>
      </c>
      <c r="C3" s="144" t="s">
        <v>2</v>
      </c>
      <c r="D3" s="143" t="s">
        <v>3</v>
      </c>
      <c r="E3" s="143" t="s">
        <v>8</v>
      </c>
      <c r="F3" s="143" t="s">
        <v>4</v>
      </c>
      <c r="G3" s="143" t="s">
        <v>9</v>
      </c>
      <c r="H3" s="142"/>
    </row>
    <row r="4" spans="1:7" ht="12.75">
      <c r="A4" s="140"/>
      <c r="B4" s="139"/>
      <c r="C4" s="138"/>
      <c r="D4" s="137"/>
      <c r="E4" s="136"/>
      <c r="F4" s="136"/>
      <c r="G4" s="136"/>
    </row>
    <row r="5" spans="1:7" ht="12.75">
      <c r="A5" s="114"/>
      <c r="B5" s="113">
        <v>1</v>
      </c>
      <c r="C5" s="129" t="s">
        <v>39</v>
      </c>
      <c r="D5" s="111"/>
      <c r="E5" s="111"/>
      <c r="F5" s="128"/>
      <c r="G5" s="127"/>
    </row>
    <row r="6" spans="1:9" ht="140.25">
      <c r="A6" s="107">
        <f>MAX($A$5:A5)+1</f>
        <v>1</v>
      </c>
      <c r="B6" s="106"/>
      <c r="C6" s="105" t="s">
        <v>40</v>
      </c>
      <c r="D6" s="104" t="s">
        <v>5</v>
      </c>
      <c r="E6" s="102">
        <v>1</v>
      </c>
      <c r="F6" s="102"/>
      <c r="G6" s="101">
        <f>E6*F6</f>
        <v>0</v>
      </c>
      <c r="I6" s="1"/>
    </row>
    <row r="7" spans="1:9" ht="127.5">
      <c r="A7" s="107">
        <f>MAX($A$5:A6)+1</f>
        <v>2</v>
      </c>
      <c r="B7" s="106"/>
      <c r="C7" s="105" t="s">
        <v>41</v>
      </c>
      <c r="D7" s="104" t="s">
        <v>5</v>
      </c>
      <c r="E7" s="102">
        <v>1</v>
      </c>
      <c r="F7" s="102"/>
      <c r="G7" s="101">
        <f>E7*F7</f>
        <v>0</v>
      </c>
      <c r="I7" s="1"/>
    </row>
    <row r="8" spans="1:9" ht="25.5">
      <c r="A8" s="107">
        <f>MAX($A$6:A7)+1</f>
        <v>3</v>
      </c>
      <c r="B8" s="106"/>
      <c r="C8" s="105" t="s">
        <v>42</v>
      </c>
      <c r="D8" s="104" t="s">
        <v>7</v>
      </c>
      <c r="E8" s="102">
        <v>1</v>
      </c>
      <c r="F8" s="102"/>
      <c r="G8" s="101">
        <f>E8*F8</f>
        <v>0</v>
      </c>
      <c r="I8" s="1"/>
    </row>
    <row r="9" spans="1:7" ht="12.75">
      <c r="A9" s="100"/>
      <c r="B9" s="99"/>
      <c r="C9" s="98"/>
      <c r="D9" s="97"/>
      <c r="E9" s="95"/>
      <c r="F9" s="95"/>
      <c r="G9" s="95"/>
    </row>
    <row r="10" spans="1:7" ht="12.75">
      <c r="A10" s="114"/>
      <c r="B10" s="113">
        <v>2</v>
      </c>
      <c r="C10" s="129" t="s">
        <v>43</v>
      </c>
      <c r="D10" s="111"/>
      <c r="E10" s="111"/>
      <c r="F10" s="128"/>
      <c r="G10" s="127"/>
    </row>
    <row r="11" spans="1:9" s="88" customFormat="1" ht="76.5">
      <c r="A11" s="107">
        <f>MAX($A$5:A10)+1</f>
        <v>4</v>
      </c>
      <c r="B11" s="106"/>
      <c r="C11" s="105" t="s">
        <v>44</v>
      </c>
      <c r="D11" s="104" t="s">
        <v>5</v>
      </c>
      <c r="E11" s="102">
        <v>1</v>
      </c>
      <c r="F11" s="102"/>
      <c r="G11" s="101">
        <f>E11*F11</f>
        <v>0</v>
      </c>
      <c r="I11" s="1"/>
    </row>
    <row r="12" spans="1:9" s="88" customFormat="1" ht="76.5">
      <c r="A12" s="107">
        <f>MAX($A$5:A11)+1</f>
        <v>5</v>
      </c>
      <c r="B12" s="106"/>
      <c r="C12" s="105" t="s">
        <v>45</v>
      </c>
      <c r="D12" s="104" t="s">
        <v>5</v>
      </c>
      <c r="E12" s="102">
        <v>1</v>
      </c>
      <c r="F12" s="102"/>
      <c r="G12" s="101">
        <f>E12*F12</f>
        <v>0</v>
      </c>
      <c r="I12" s="1"/>
    </row>
    <row r="13" spans="1:9" ht="38.25">
      <c r="A13" s="130">
        <f>MAX($A$6:A12)+1</f>
        <v>6</v>
      </c>
      <c r="B13" s="106"/>
      <c r="C13" s="126" t="s">
        <v>46</v>
      </c>
      <c r="D13" s="125" t="s">
        <v>5</v>
      </c>
      <c r="E13" s="103">
        <v>1</v>
      </c>
      <c r="F13" s="103"/>
      <c r="G13" s="124">
        <f>E13*F13</f>
        <v>0</v>
      </c>
      <c r="I13" s="1"/>
    </row>
    <row r="14" spans="1:9" s="88" customFormat="1" ht="12.75">
      <c r="A14" s="100"/>
      <c r="B14" s="135"/>
      <c r="C14" s="134"/>
      <c r="D14" s="133"/>
      <c r="E14" s="132"/>
      <c r="F14" s="132"/>
      <c r="G14" s="131"/>
      <c r="I14" s="87"/>
    </row>
    <row r="15" spans="1:9" s="88" customFormat="1" ht="12.75">
      <c r="A15" s="114"/>
      <c r="B15" s="113">
        <v>3</v>
      </c>
      <c r="C15" s="129" t="s">
        <v>47</v>
      </c>
      <c r="D15" s="111"/>
      <c r="E15" s="111"/>
      <c r="F15" s="128"/>
      <c r="G15" s="127"/>
      <c r="I15" s="87"/>
    </row>
    <row r="16" spans="1:9" s="88" customFormat="1" ht="51">
      <c r="A16" s="107">
        <f>MAX($A$5:A15)+1</f>
        <v>7</v>
      </c>
      <c r="B16" s="106"/>
      <c r="C16" s="105" t="s">
        <v>48</v>
      </c>
      <c r="D16" s="104" t="s">
        <v>7</v>
      </c>
      <c r="E16" s="102">
        <v>2</v>
      </c>
      <c r="F16" s="102"/>
      <c r="G16" s="101">
        <f>E16*F16</f>
        <v>0</v>
      </c>
      <c r="I16" s="1"/>
    </row>
    <row r="17" spans="1:9" s="88" customFormat="1" ht="25.5">
      <c r="A17" s="107">
        <f>MAX($A$5:A16)+1</f>
        <v>8</v>
      </c>
      <c r="B17" s="106"/>
      <c r="C17" s="105" t="s">
        <v>49</v>
      </c>
      <c r="D17" s="104" t="s">
        <v>7</v>
      </c>
      <c r="E17" s="102">
        <v>2</v>
      </c>
      <c r="F17" s="102"/>
      <c r="G17" s="101">
        <f>E17*F17</f>
        <v>0</v>
      </c>
      <c r="I17" s="1"/>
    </row>
    <row r="18" spans="1:9" s="88" customFormat="1" ht="25.5">
      <c r="A18" s="107">
        <f>MAX($A$5:A17)+1</f>
        <v>9</v>
      </c>
      <c r="B18" s="106"/>
      <c r="C18" s="105" t="s">
        <v>50</v>
      </c>
      <c r="D18" s="104" t="s">
        <v>7</v>
      </c>
      <c r="E18" s="102">
        <f>171+153</f>
        <v>324</v>
      </c>
      <c r="F18" s="102"/>
      <c r="G18" s="101">
        <f>E18*F18</f>
        <v>0</v>
      </c>
      <c r="I18" s="1"/>
    </row>
    <row r="19" spans="1:9" s="88" customFormat="1" ht="12.75">
      <c r="A19" s="121"/>
      <c r="B19" s="99"/>
      <c r="C19" s="98"/>
      <c r="D19" s="97"/>
      <c r="E19" s="96"/>
      <c r="F19" s="95"/>
      <c r="G19" s="94"/>
      <c r="I19" s="87"/>
    </row>
    <row r="20" spans="1:9" s="88" customFormat="1" ht="12.75">
      <c r="A20" s="114"/>
      <c r="B20" s="113">
        <v>4</v>
      </c>
      <c r="C20" s="129" t="s">
        <v>10</v>
      </c>
      <c r="D20" s="111"/>
      <c r="E20" s="111"/>
      <c r="F20" s="128"/>
      <c r="G20" s="127"/>
      <c r="I20" s="87"/>
    </row>
    <row r="21" spans="1:9" s="88" customFormat="1" ht="12" customHeight="1">
      <c r="A21" s="107">
        <f>MAX($A$5:A20)+1</f>
        <v>10</v>
      </c>
      <c r="B21" s="106"/>
      <c r="C21" s="126" t="s">
        <v>51</v>
      </c>
      <c r="D21" s="125" t="s">
        <v>6</v>
      </c>
      <c r="E21" s="103">
        <f>3000</f>
        <v>3000</v>
      </c>
      <c r="F21" s="103"/>
      <c r="G21" s="124">
        <f>E21*F21</f>
        <v>0</v>
      </c>
      <c r="I21" s="1"/>
    </row>
    <row r="22" spans="1:9" s="88" customFormat="1" ht="12.75">
      <c r="A22" s="107">
        <f>MAX($A$5:A21)+1</f>
        <v>11</v>
      </c>
      <c r="B22" s="106"/>
      <c r="C22" s="126" t="s">
        <v>52</v>
      </c>
      <c r="D22" s="125" t="s">
        <v>6</v>
      </c>
      <c r="E22" s="103">
        <v>250</v>
      </c>
      <c r="F22" s="103"/>
      <c r="G22" s="124">
        <f>E22*F22</f>
        <v>0</v>
      </c>
      <c r="I22" s="1"/>
    </row>
    <row r="23" spans="1:9" s="88" customFormat="1" ht="12.75">
      <c r="A23" s="130">
        <f>MAX($A$6:A22)+1</f>
        <v>12</v>
      </c>
      <c r="B23" s="123"/>
      <c r="C23" s="126" t="s">
        <v>53</v>
      </c>
      <c r="D23" s="125" t="s">
        <v>6</v>
      </c>
      <c r="E23" s="103">
        <v>230</v>
      </c>
      <c r="F23" s="103"/>
      <c r="G23" s="124">
        <f>E23*F23</f>
        <v>0</v>
      </c>
      <c r="I23" s="1"/>
    </row>
    <row r="24" spans="1:9" s="88" customFormat="1" ht="12.75">
      <c r="A24" s="130">
        <f>MAX($A$6:A23)+1</f>
        <v>13</v>
      </c>
      <c r="B24" s="123"/>
      <c r="C24" s="126" t="s">
        <v>54</v>
      </c>
      <c r="D24" s="125" t="s">
        <v>6</v>
      </c>
      <c r="E24" s="103">
        <v>550</v>
      </c>
      <c r="F24" s="103"/>
      <c r="G24" s="124">
        <f>E24*F24</f>
        <v>0</v>
      </c>
      <c r="I24" s="1"/>
    </row>
    <row r="25" spans="1:9" s="88" customFormat="1" ht="12.75">
      <c r="A25" s="121"/>
      <c r="B25" s="99"/>
      <c r="C25" s="98"/>
      <c r="D25" s="97"/>
      <c r="E25" s="96"/>
      <c r="F25" s="95"/>
      <c r="G25" s="94"/>
      <c r="I25" s="87"/>
    </row>
    <row r="26" spans="1:9" s="88" customFormat="1" ht="12.75">
      <c r="A26" s="114"/>
      <c r="B26" s="113">
        <v>5</v>
      </c>
      <c r="C26" s="129" t="s">
        <v>11</v>
      </c>
      <c r="D26" s="111"/>
      <c r="E26" s="111"/>
      <c r="F26" s="128"/>
      <c r="G26" s="127"/>
      <c r="I26" s="87"/>
    </row>
    <row r="27" spans="1:9" s="88" customFormat="1" ht="12.75">
      <c r="A27" s="107">
        <f>MAX($A$5:A26)+1</f>
        <v>14</v>
      </c>
      <c r="B27" s="106"/>
      <c r="C27" s="126" t="s">
        <v>55</v>
      </c>
      <c r="D27" s="125" t="s">
        <v>6</v>
      </c>
      <c r="E27" s="103">
        <v>2400</v>
      </c>
      <c r="F27" s="103"/>
      <c r="G27" s="124">
        <f aca="true" t="shared" si="0" ref="G27:G35">E27*F27</f>
        <v>0</v>
      </c>
      <c r="I27" s="1"/>
    </row>
    <row r="28" spans="1:9" s="88" customFormat="1" ht="25.5">
      <c r="A28" s="107">
        <f>MAX($A$5:A27)+1</f>
        <v>15</v>
      </c>
      <c r="B28" s="106"/>
      <c r="C28" s="126" t="s">
        <v>74</v>
      </c>
      <c r="D28" s="125" t="s">
        <v>6</v>
      </c>
      <c r="E28" s="103">
        <v>800</v>
      </c>
      <c r="F28" s="103"/>
      <c r="G28" s="124">
        <f t="shared" si="0"/>
        <v>0</v>
      </c>
      <c r="I28" s="1"/>
    </row>
    <row r="29" spans="1:9" s="88" customFormat="1" ht="12.75">
      <c r="A29" s="107">
        <f>MAX($A$5:A28)+1</f>
        <v>16</v>
      </c>
      <c r="B29" s="106"/>
      <c r="C29" s="126" t="s">
        <v>12</v>
      </c>
      <c r="D29" s="125" t="s">
        <v>5</v>
      </c>
      <c r="E29" s="103">
        <v>1</v>
      </c>
      <c r="F29" s="103"/>
      <c r="G29" s="124">
        <f t="shared" si="0"/>
        <v>0</v>
      </c>
      <c r="I29" s="1"/>
    </row>
    <row r="30" spans="1:9" s="88" customFormat="1" ht="12.75">
      <c r="A30" s="107">
        <f>MAX($A$5:A29)+1</f>
        <v>17</v>
      </c>
      <c r="B30" s="106"/>
      <c r="C30" s="126" t="s">
        <v>13</v>
      </c>
      <c r="D30" s="125" t="s">
        <v>5</v>
      </c>
      <c r="E30" s="103">
        <v>1</v>
      </c>
      <c r="F30" s="103"/>
      <c r="G30" s="124">
        <f t="shared" si="0"/>
        <v>0</v>
      </c>
      <c r="I30" s="1"/>
    </row>
    <row r="31" spans="1:9" s="88" customFormat="1" ht="25.5">
      <c r="A31" s="130">
        <f>MAX($A$5:A30)+1</f>
        <v>18</v>
      </c>
      <c r="B31" s="123"/>
      <c r="C31" s="126" t="s">
        <v>75</v>
      </c>
      <c r="D31" s="125" t="s">
        <v>6</v>
      </c>
      <c r="E31" s="103">
        <v>120</v>
      </c>
      <c r="F31" s="103"/>
      <c r="G31" s="124">
        <f t="shared" si="0"/>
        <v>0</v>
      </c>
      <c r="I31" s="1"/>
    </row>
    <row r="32" spans="1:9" s="88" customFormat="1" ht="25.5">
      <c r="A32" s="130">
        <f>MAX($A$5:A31)+1</f>
        <v>19</v>
      </c>
      <c r="B32" s="123"/>
      <c r="C32" s="126" t="s">
        <v>76</v>
      </c>
      <c r="D32" s="125" t="s">
        <v>6</v>
      </c>
      <c r="E32" s="103">
        <v>110</v>
      </c>
      <c r="F32" s="103"/>
      <c r="G32" s="124">
        <f t="shared" si="0"/>
        <v>0</v>
      </c>
      <c r="I32" s="1"/>
    </row>
    <row r="33" spans="1:9" s="88" customFormat="1" ht="12.75">
      <c r="A33" s="130">
        <f>MAX($A$5:A32)+1</f>
        <v>20</v>
      </c>
      <c r="B33" s="123"/>
      <c r="C33" s="126" t="s">
        <v>77</v>
      </c>
      <c r="D33" s="125" t="s">
        <v>5</v>
      </c>
      <c r="E33" s="103">
        <v>1</v>
      </c>
      <c r="F33" s="103"/>
      <c r="G33" s="124">
        <f t="shared" si="0"/>
        <v>0</v>
      </c>
      <c r="I33" s="1"/>
    </row>
    <row r="34" spans="1:9" s="88" customFormat="1" ht="12.75">
      <c r="A34" s="130">
        <f>MAX($A$5:A33)+1</f>
        <v>21</v>
      </c>
      <c r="B34" s="123"/>
      <c r="C34" s="126" t="s">
        <v>78</v>
      </c>
      <c r="D34" s="125" t="s">
        <v>79</v>
      </c>
      <c r="E34" s="103">
        <v>230</v>
      </c>
      <c r="F34" s="103"/>
      <c r="G34" s="124">
        <f t="shared" si="0"/>
        <v>0</v>
      </c>
      <c r="I34" s="1"/>
    </row>
    <row r="35" spans="1:9" s="88" customFormat="1" ht="12.75">
      <c r="A35" s="130">
        <f>MAX($A$5:A34)+1</f>
        <v>22</v>
      </c>
      <c r="B35" s="123"/>
      <c r="C35" s="126" t="s">
        <v>80</v>
      </c>
      <c r="D35" s="125" t="s">
        <v>79</v>
      </c>
      <c r="E35" s="103">
        <v>230</v>
      </c>
      <c r="F35" s="103"/>
      <c r="G35" s="124">
        <f t="shared" si="0"/>
        <v>0</v>
      </c>
      <c r="I35" s="1"/>
    </row>
    <row r="36" spans="1:9" s="88" customFormat="1" ht="12.75">
      <c r="A36" s="121"/>
      <c r="B36" s="99"/>
      <c r="C36" s="98"/>
      <c r="D36" s="97"/>
      <c r="E36" s="96"/>
      <c r="F36" s="95"/>
      <c r="G36" s="94"/>
      <c r="I36" s="87"/>
    </row>
    <row r="37" spans="1:9" s="88" customFormat="1" ht="12.75">
      <c r="A37" s="114"/>
      <c r="B37" s="113">
        <v>6</v>
      </c>
      <c r="C37" s="112" t="s">
        <v>56</v>
      </c>
      <c r="D37" s="111"/>
      <c r="E37" s="111"/>
      <c r="F37" s="110"/>
      <c r="G37" s="109"/>
      <c r="I37" s="87"/>
    </row>
    <row r="38" spans="1:9" s="88" customFormat="1" ht="12.75">
      <c r="A38" s="107">
        <f>MAX($A$5:A37)+1</f>
        <v>23</v>
      </c>
      <c r="B38" s="108"/>
      <c r="C38" s="105" t="s">
        <v>81</v>
      </c>
      <c r="D38" s="104" t="s">
        <v>5</v>
      </c>
      <c r="E38" s="103">
        <v>1</v>
      </c>
      <c r="F38" s="103"/>
      <c r="G38" s="101">
        <f aca="true" t="shared" si="1" ref="G38:G50">E38*F38</f>
        <v>0</v>
      </c>
      <c r="I38" s="1"/>
    </row>
    <row r="39" spans="1:9" s="88" customFormat="1" ht="12.75">
      <c r="A39" s="107">
        <f>MAX($A$5:A38)+1</f>
        <v>24</v>
      </c>
      <c r="B39" s="106"/>
      <c r="C39" s="105" t="s">
        <v>57</v>
      </c>
      <c r="D39" s="104" t="s">
        <v>5</v>
      </c>
      <c r="E39" s="103">
        <v>1</v>
      </c>
      <c r="F39" s="102"/>
      <c r="G39" s="101">
        <f t="shared" si="1"/>
        <v>0</v>
      </c>
      <c r="I39" s="1"/>
    </row>
    <row r="40" spans="1:9" s="88" customFormat="1" ht="12.75">
      <c r="A40" s="107">
        <f>MAX($A$5:A39)+1</f>
        <v>25</v>
      </c>
      <c r="B40" s="106"/>
      <c r="C40" s="105" t="s">
        <v>58</v>
      </c>
      <c r="D40" s="104" t="s">
        <v>5</v>
      </c>
      <c r="E40" s="103">
        <v>1</v>
      </c>
      <c r="F40" s="102"/>
      <c r="G40" s="101">
        <f t="shared" si="1"/>
        <v>0</v>
      </c>
      <c r="I40" s="1"/>
    </row>
    <row r="41" spans="1:9" s="88" customFormat="1" ht="12.75">
      <c r="A41" s="107">
        <f>MAX($A$5:A40)+1</f>
        <v>26</v>
      </c>
      <c r="B41" s="106"/>
      <c r="C41" s="105" t="s">
        <v>59</v>
      </c>
      <c r="D41" s="104" t="s">
        <v>5</v>
      </c>
      <c r="E41" s="103">
        <v>1</v>
      </c>
      <c r="F41" s="102"/>
      <c r="G41" s="101">
        <f t="shared" si="1"/>
        <v>0</v>
      </c>
      <c r="I41" s="1"/>
    </row>
    <row r="42" spans="1:9" s="88" customFormat="1" ht="12.75">
      <c r="A42" s="107">
        <f>MAX($A$5:A41)+1</f>
        <v>27</v>
      </c>
      <c r="B42" s="106"/>
      <c r="C42" s="105" t="s">
        <v>60</v>
      </c>
      <c r="D42" s="104" t="s">
        <v>5</v>
      </c>
      <c r="E42" s="103">
        <v>1</v>
      </c>
      <c r="F42" s="102"/>
      <c r="G42" s="101">
        <f t="shared" si="1"/>
        <v>0</v>
      </c>
      <c r="I42" s="1"/>
    </row>
    <row r="43" spans="1:10" ht="12.75">
      <c r="A43" s="107">
        <f>MAX($A$5:A42)+1</f>
        <v>28</v>
      </c>
      <c r="B43" s="106"/>
      <c r="C43" s="105" t="s">
        <v>61</v>
      </c>
      <c r="D43" s="104" t="s">
        <v>5</v>
      </c>
      <c r="E43" s="103">
        <v>1</v>
      </c>
      <c r="F43" s="102"/>
      <c r="G43" s="101">
        <f t="shared" si="1"/>
        <v>0</v>
      </c>
      <c r="I43" s="1"/>
      <c r="J43" s="88"/>
    </row>
    <row r="44" spans="1:9" s="88" customFormat="1" ht="12.75">
      <c r="A44" s="107">
        <f>MAX($A$5:A43)+1</f>
        <v>29</v>
      </c>
      <c r="B44" s="106"/>
      <c r="C44" s="105" t="s">
        <v>82</v>
      </c>
      <c r="D44" s="104" t="s">
        <v>5</v>
      </c>
      <c r="E44" s="103">
        <v>1</v>
      </c>
      <c r="F44" s="102"/>
      <c r="G44" s="101">
        <f t="shared" si="1"/>
        <v>0</v>
      </c>
      <c r="I44" s="1"/>
    </row>
    <row r="45" spans="1:9" s="88" customFormat="1" ht="12.75">
      <c r="A45" s="107">
        <f>MAX($A$5:A44)+1</f>
        <v>30</v>
      </c>
      <c r="B45" s="106"/>
      <c r="C45" s="105" t="s">
        <v>83</v>
      </c>
      <c r="D45" s="104" t="s">
        <v>5</v>
      </c>
      <c r="E45" s="103">
        <v>1</v>
      </c>
      <c r="F45" s="102"/>
      <c r="G45" s="101">
        <f t="shared" si="1"/>
        <v>0</v>
      </c>
      <c r="I45" s="1"/>
    </row>
    <row r="46" spans="1:9" s="88" customFormat="1" ht="12.75">
      <c r="A46" s="107">
        <f>MAX($A$5:A45)+1</f>
        <v>31</v>
      </c>
      <c r="B46" s="123"/>
      <c r="C46" s="122" t="s">
        <v>84</v>
      </c>
      <c r="D46" s="104" t="s">
        <v>5</v>
      </c>
      <c r="E46" s="103">
        <v>1</v>
      </c>
      <c r="F46" s="102"/>
      <c r="G46" s="101">
        <f t="shared" si="1"/>
        <v>0</v>
      </c>
      <c r="I46" s="1"/>
    </row>
    <row r="47" spans="1:10" ht="25.5">
      <c r="A47" s="107">
        <f>MAX($A$5:A46)+1</f>
        <v>32</v>
      </c>
      <c r="B47" s="123"/>
      <c r="C47" s="122" t="s">
        <v>62</v>
      </c>
      <c r="D47" s="104" t="s">
        <v>5</v>
      </c>
      <c r="E47" s="103">
        <v>1</v>
      </c>
      <c r="F47" s="102"/>
      <c r="G47" s="101">
        <f t="shared" si="1"/>
        <v>0</v>
      </c>
      <c r="I47" s="1"/>
      <c r="J47" s="88"/>
    </row>
    <row r="48" spans="1:9" s="88" customFormat="1" ht="12.75">
      <c r="A48" s="107">
        <f>MAX($A$5:A47)+1</f>
        <v>33</v>
      </c>
      <c r="B48" s="123"/>
      <c r="C48" s="122" t="s">
        <v>63</v>
      </c>
      <c r="D48" s="104" t="s">
        <v>5</v>
      </c>
      <c r="E48" s="103">
        <v>1</v>
      </c>
      <c r="F48" s="102"/>
      <c r="G48" s="101">
        <f t="shared" si="1"/>
        <v>0</v>
      </c>
      <c r="I48" s="1"/>
    </row>
    <row r="49" spans="1:9" s="88" customFormat="1" ht="12.75">
      <c r="A49" s="107">
        <f>MAX($A$5:A48)+1</f>
        <v>34</v>
      </c>
      <c r="B49" s="123"/>
      <c r="C49" s="122" t="s">
        <v>85</v>
      </c>
      <c r="D49" s="104" t="s">
        <v>5</v>
      </c>
      <c r="E49" s="103">
        <v>1</v>
      </c>
      <c r="F49" s="102"/>
      <c r="G49" s="101">
        <f t="shared" si="1"/>
        <v>0</v>
      </c>
      <c r="I49" s="1"/>
    </row>
    <row r="50" spans="1:10" ht="25.5">
      <c r="A50" s="107">
        <f>MAX($A$5:A49)+1</f>
        <v>35</v>
      </c>
      <c r="B50" s="106"/>
      <c r="C50" s="105" t="s">
        <v>86</v>
      </c>
      <c r="D50" s="104" t="s">
        <v>5</v>
      </c>
      <c r="E50" s="102">
        <v>1</v>
      </c>
      <c r="F50" s="102"/>
      <c r="G50" s="101">
        <f t="shared" si="1"/>
        <v>0</v>
      </c>
      <c r="I50" s="1"/>
      <c r="J50" s="88"/>
    </row>
    <row r="51" spans="1:9" s="88" customFormat="1" ht="12.75">
      <c r="A51" s="121"/>
      <c r="B51" s="120"/>
      <c r="C51" s="119"/>
      <c r="D51" s="118"/>
      <c r="E51" s="117"/>
      <c r="F51" s="116"/>
      <c r="G51" s="115"/>
      <c r="I51" s="87"/>
    </row>
    <row r="52" spans="1:9" s="88" customFormat="1" ht="12.75">
      <c r="A52" s="114"/>
      <c r="B52" s="113">
        <v>7</v>
      </c>
      <c r="C52" s="112" t="s">
        <v>64</v>
      </c>
      <c r="D52" s="111"/>
      <c r="E52" s="111"/>
      <c r="F52" s="110"/>
      <c r="G52" s="109"/>
      <c r="I52" s="87"/>
    </row>
    <row r="53" spans="1:9" s="88" customFormat="1" ht="12.75">
      <c r="A53" s="107">
        <f>MAX($A$5:A52)+1</f>
        <v>36</v>
      </c>
      <c r="B53" s="108"/>
      <c r="C53" s="105" t="s">
        <v>119</v>
      </c>
      <c r="D53" s="104" t="s">
        <v>5</v>
      </c>
      <c r="E53" s="103">
        <v>1</v>
      </c>
      <c r="F53" s="103"/>
      <c r="G53" s="101">
        <f>E53*F53</f>
        <v>0</v>
      </c>
      <c r="I53" s="1"/>
    </row>
    <row r="54" spans="1:7" ht="12.75">
      <c r="A54" s="121"/>
      <c r="B54" s="99"/>
      <c r="C54" s="98"/>
      <c r="D54" s="97"/>
      <c r="E54" s="96"/>
      <c r="F54" s="95"/>
      <c r="G54" s="94"/>
    </row>
    <row r="55" spans="1:9" s="56" customFormat="1" ht="12.75">
      <c r="A55" s="53"/>
      <c r="B55" s="54"/>
      <c r="C55" s="54" t="s">
        <v>90</v>
      </c>
      <c r="D55" s="54"/>
      <c r="E55" s="54"/>
      <c r="F55" s="54"/>
      <c r="G55" s="55">
        <f>SUM(G5:G54)</f>
        <v>0</v>
      </c>
      <c r="I55" s="93"/>
    </row>
  </sheetData>
  <sheetProtection/>
  <mergeCells count="2">
    <mergeCell ref="A1:G1"/>
    <mergeCell ref="A2:G2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&amp;LSnížení energetické náročnosti Zlíchovského tunelu 
Část D - Technická specifikace&amp;C
&amp;RTechnická dokumentace
   9/2019</oddHeader>
    <oddFooter>&amp;CStránka &amp;P z &amp;N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view="pageBreakPreview" zoomScaleSheetLayoutView="100" workbookViewId="0" topLeftCell="A1">
      <selection activeCell="A1" sqref="A1:G1"/>
    </sheetView>
  </sheetViews>
  <sheetFormatPr defaultColWidth="9.140625" defaultRowHeight="12.75"/>
  <cols>
    <col min="1" max="1" width="5.140625" style="5" customWidth="1"/>
    <col min="2" max="2" width="13.140625" style="2" customWidth="1"/>
    <col min="3" max="3" width="44.8515625" style="2" customWidth="1"/>
    <col min="4" max="4" width="4.7109375" style="3" customWidth="1"/>
    <col min="5" max="5" width="11.7109375" style="2" customWidth="1"/>
    <col min="6" max="6" width="10.28125" style="2" customWidth="1"/>
    <col min="7" max="7" width="14.00390625" style="12" customWidth="1"/>
    <col min="8" max="8" width="8.8515625" style="0" customWidth="1"/>
    <col min="9" max="10" width="11.7109375" style="1" bestFit="1" customWidth="1"/>
    <col min="11" max="16384" width="9.140625" style="1" customWidth="1"/>
  </cols>
  <sheetData>
    <row r="1" spans="1:7" ht="33" customHeight="1">
      <c r="A1" s="150" t="s">
        <v>36</v>
      </c>
      <c r="B1" s="151"/>
      <c r="C1" s="151"/>
      <c r="D1" s="151"/>
      <c r="E1" s="151"/>
      <c r="F1" s="151"/>
      <c r="G1" s="152"/>
    </row>
    <row r="2" spans="1:7" ht="33" customHeight="1" thickBot="1">
      <c r="A2" s="153" t="s">
        <v>111</v>
      </c>
      <c r="B2" s="154"/>
      <c r="C2" s="154"/>
      <c r="D2" s="154"/>
      <c r="E2" s="154"/>
      <c r="F2" s="154"/>
      <c r="G2" s="155"/>
    </row>
    <row r="3" spans="1:8" s="15" customFormat="1" ht="28.5" customHeight="1">
      <c r="A3" s="80" t="s">
        <v>0</v>
      </c>
      <c r="B3" s="80" t="s">
        <v>1</v>
      </c>
      <c r="C3" s="81" t="s">
        <v>2</v>
      </c>
      <c r="D3" s="80" t="s">
        <v>3</v>
      </c>
      <c r="E3" s="80" t="s">
        <v>8</v>
      </c>
      <c r="F3" s="80" t="s">
        <v>4</v>
      </c>
      <c r="G3" s="80" t="s">
        <v>9</v>
      </c>
      <c r="H3" s="14"/>
    </row>
    <row r="4" spans="1:7" ht="12.75">
      <c r="A4" s="75"/>
      <c r="B4" s="76"/>
      <c r="C4" s="77"/>
      <c r="D4" s="78"/>
      <c r="E4" s="79"/>
      <c r="F4" s="79"/>
      <c r="G4" s="79"/>
    </row>
    <row r="5" spans="1:7" ht="12.75">
      <c r="A5" s="48"/>
      <c r="B5" s="49">
        <v>1</v>
      </c>
      <c r="C5" s="64" t="s">
        <v>91</v>
      </c>
      <c r="D5" s="50"/>
      <c r="E5" s="50"/>
      <c r="F5" s="65"/>
      <c r="G5" s="66"/>
    </row>
    <row r="6" spans="1:7" ht="78.75" customHeight="1">
      <c r="A6" s="10">
        <f>MAX($A$2:A5)+1</f>
        <v>1</v>
      </c>
      <c r="B6" s="7"/>
      <c r="C6" s="6" t="s">
        <v>101</v>
      </c>
      <c r="D6" s="51" t="s">
        <v>23</v>
      </c>
      <c r="E6" s="8">
        <v>2</v>
      </c>
      <c r="F6" s="8"/>
      <c r="G6" s="13">
        <f>E6*F6</f>
        <v>0</v>
      </c>
    </row>
    <row r="7" spans="1:7" ht="12.75">
      <c r="A7" s="10">
        <f>MAX($A$2:A6)+1</f>
        <v>2</v>
      </c>
      <c r="B7" s="7"/>
      <c r="C7" s="6" t="s">
        <v>102</v>
      </c>
      <c r="D7" s="51" t="s">
        <v>24</v>
      </c>
      <c r="E7" s="8">
        <v>5.2</v>
      </c>
      <c r="F7" s="8"/>
      <c r="G7" s="13">
        <f>E7*F7</f>
        <v>0</v>
      </c>
    </row>
    <row r="8" spans="1:7" ht="12.75">
      <c r="A8" s="10">
        <f>MAX($A$2:A7)+1</f>
        <v>3</v>
      </c>
      <c r="B8" s="7"/>
      <c r="C8" s="6" t="s">
        <v>103</v>
      </c>
      <c r="D8" s="51" t="s">
        <v>92</v>
      </c>
      <c r="E8" s="8">
        <v>0.5</v>
      </c>
      <c r="F8" s="8"/>
      <c r="G8" s="13">
        <f>E8*F8</f>
        <v>0</v>
      </c>
    </row>
    <row r="10" spans="1:7" ht="12.75">
      <c r="A10" s="48"/>
      <c r="B10" s="49">
        <v>2</v>
      </c>
      <c r="C10" s="64" t="s">
        <v>93</v>
      </c>
      <c r="D10" s="50"/>
      <c r="E10" s="50"/>
      <c r="F10" s="65"/>
      <c r="G10" s="66"/>
    </row>
    <row r="11" spans="1:7" ht="25.5">
      <c r="A11" s="10">
        <f>MAX($A$2:A10)+1</f>
        <v>4</v>
      </c>
      <c r="B11" s="7"/>
      <c r="C11" s="6" t="s">
        <v>104</v>
      </c>
      <c r="D11" s="51" t="s">
        <v>23</v>
      </c>
      <c r="E11" s="8">
        <v>2</v>
      </c>
      <c r="F11" s="8"/>
      <c r="G11" s="13">
        <f>E11*F11</f>
        <v>0</v>
      </c>
    </row>
    <row r="12" spans="1:7" ht="12.75">
      <c r="A12" s="10">
        <f>MAX($A$2:A11)+1</f>
        <v>5</v>
      </c>
      <c r="B12" s="7"/>
      <c r="C12" s="6" t="s">
        <v>94</v>
      </c>
      <c r="D12" s="51" t="s">
        <v>25</v>
      </c>
      <c r="E12" s="8">
        <v>2</v>
      </c>
      <c r="F12" s="8"/>
      <c r="G12" s="13">
        <f>E12*F12</f>
        <v>0</v>
      </c>
    </row>
    <row r="13" spans="1:7" ht="15" customHeight="1">
      <c r="A13" s="10">
        <f>MAX($A$2:A12)+1</f>
        <v>6</v>
      </c>
      <c r="B13" s="7"/>
      <c r="C13" s="6" t="s">
        <v>105</v>
      </c>
      <c r="D13" s="51" t="s">
        <v>25</v>
      </c>
      <c r="E13" s="8">
        <v>2</v>
      </c>
      <c r="F13" s="8"/>
      <c r="G13" s="13">
        <f>E13*F13</f>
        <v>0</v>
      </c>
    </row>
    <row r="14" spans="1:7" ht="12.75">
      <c r="A14" s="10">
        <f>MAX($A$2:A13)+1</f>
        <v>7</v>
      </c>
      <c r="B14" s="7"/>
      <c r="C14" s="6" t="s">
        <v>106</v>
      </c>
      <c r="D14" s="51" t="s">
        <v>95</v>
      </c>
      <c r="E14" s="8">
        <v>0.5</v>
      </c>
      <c r="F14" s="8"/>
      <c r="G14" s="13">
        <f>E14*F14</f>
        <v>0</v>
      </c>
    </row>
    <row r="16" spans="1:7" ht="12.75">
      <c r="A16" s="48"/>
      <c r="B16" s="49">
        <v>3</v>
      </c>
      <c r="C16" s="64" t="s">
        <v>96</v>
      </c>
      <c r="D16" s="50"/>
      <c r="E16" s="50"/>
      <c r="F16" s="65"/>
      <c r="G16" s="66"/>
    </row>
    <row r="17" spans="1:7" ht="25.5">
      <c r="A17" s="10">
        <f>MAX($A$2:A16)+1</f>
        <v>8</v>
      </c>
      <c r="B17" s="7"/>
      <c r="C17" s="6" t="s">
        <v>107</v>
      </c>
      <c r="D17" s="51" t="s">
        <v>23</v>
      </c>
      <c r="E17" s="8">
        <v>2</v>
      </c>
      <c r="F17" s="8"/>
      <c r="G17" s="13">
        <f>E17*F17</f>
        <v>0</v>
      </c>
    </row>
    <row r="18" spans="1:7" ht="12.75">
      <c r="A18" s="10">
        <f>MAX($A$2:A17)+1</f>
        <v>9</v>
      </c>
      <c r="B18" s="7"/>
      <c r="C18" s="6" t="s">
        <v>97</v>
      </c>
      <c r="D18" s="51" t="s">
        <v>23</v>
      </c>
      <c r="E18" s="8">
        <v>2</v>
      </c>
      <c r="F18" s="8"/>
      <c r="G18" s="13">
        <f>E18*F18</f>
        <v>0</v>
      </c>
    </row>
    <row r="19" spans="1:7" ht="15" customHeight="1">
      <c r="A19" s="10">
        <f>MAX($A$2:A18)+1</f>
        <v>10</v>
      </c>
      <c r="B19" s="7"/>
      <c r="C19" s="6" t="s">
        <v>108</v>
      </c>
      <c r="D19" s="51" t="s">
        <v>25</v>
      </c>
      <c r="E19" s="8">
        <v>2</v>
      </c>
      <c r="F19" s="8"/>
      <c r="G19" s="13">
        <f>E19*F19</f>
        <v>0</v>
      </c>
    </row>
    <row r="20" spans="1:7" ht="12.75">
      <c r="A20" s="10">
        <f>MAX($A$2:A19)+1</f>
        <v>11</v>
      </c>
      <c r="B20" s="7"/>
      <c r="C20" s="6" t="s">
        <v>109</v>
      </c>
      <c r="D20" s="51" t="s">
        <v>95</v>
      </c>
      <c r="E20" s="8">
        <v>0.1</v>
      </c>
      <c r="F20" s="8"/>
      <c r="G20" s="13">
        <f>E20*F20</f>
        <v>0</v>
      </c>
    </row>
    <row r="21" spans="1:7" ht="25.5">
      <c r="A21" s="10">
        <v>12</v>
      </c>
      <c r="B21" s="7"/>
      <c r="C21" s="6" t="s">
        <v>38</v>
      </c>
      <c r="D21" s="51" t="s">
        <v>25</v>
      </c>
      <c r="E21" s="8">
        <v>2</v>
      </c>
      <c r="F21" s="9"/>
      <c r="G21" s="13">
        <f>E21*F21</f>
        <v>0</v>
      </c>
    </row>
    <row r="23" spans="1:7" ht="12.75">
      <c r="A23" s="48"/>
      <c r="B23" s="49">
        <v>4</v>
      </c>
      <c r="C23" s="64" t="s">
        <v>26</v>
      </c>
      <c r="D23" s="50"/>
      <c r="E23" s="50"/>
      <c r="F23" s="65"/>
      <c r="G23" s="66"/>
    </row>
    <row r="24" spans="1:7" ht="12.75">
      <c r="A24" s="10">
        <f>MAX($A$2:A23)+1</f>
        <v>13</v>
      </c>
      <c r="B24" s="7"/>
      <c r="C24" s="6" t="s">
        <v>98</v>
      </c>
      <c r="D24" s="51" t="s">
        <v>25</v>
      </c>
      <c r="E24" s="8">
        <v>2</v>
      </c>
      <c r="F24" s="8"/>
      <c r="G24" s="13">
        <f>E24*F24</f>
        <v>0</v>
      </c>
    </row>
    <row r="25" spans="1:7" ht="12.75">
      <c r="A25" s="10">
        <f>MAX($A$2:A24)+1</f>
        <v>14</v>
      </c>
      <c r="B25" s="7"/>
      <c r="C25" s="6" t="s">
        <v>99</v>
      </c>
      <c r="D25" s="51" t="s">
        <v>23</v>
      </c>
      <c r="E25" s="8">
        <v>2</v>
      </c>
      <c r="F25" s="8"/>
      <c r="G25" s="13">
        <f>E25*F25</f>
        <v>0</v>
      </c>
    </row>
    <row r="26" spans="1:7" ht="25.5">
      <c r="A26" s="10">
        <f>MAX($A$2:A25)+1</f>
        <v>15</v>
      </c>
      <c r="B26" s="7"/>
      <c r="C26" s="6" t="s">
        <v>100</v>
      </c>
      <c r="D26" s="51" t="s">
        <v>25</v>
      </c>
      <c r="E26" s="8">
        <v>2</v>
      </c>
      <c r="F26" s="8"/>
      <c r="G26" s="13">
        <f>E26*F26</f>
        <v>0</v>
      </c>
    </row>
    <row r="27" ht="12.75">
      <c r="J27" s="11"/>
    </row>
    <row r="28" spans="1:9" s="56" customFormat="1" ht="12.75">
      <c r="A28" s="53"/>
      <c r="B28" s="54"/>
      <c r="C28" s="54" t="s">
        <v>73</v>
      </c>
      <c r="D28" s="54"/>
      <c r="E28" s="54"/>
      <c r="F28" s="54"/>
      <c r="G28" s="55">
        <f>SUM(G2:G26)</f>
        <v>0</v>
      </c>
      <c r="I28" s="11"/>
    </row>
    <row r="29" spans="1:7" ht="12.75">
      <c r="A29" s="68"/>
      <c r="B29" s="69"/>
      <c r="C29" s="70"/>
      <c r="D29" s="71"/>
      <c r="E29" s="72"/>
      <c r="F29" s="46"/>
      <c r="G29" s="47"/>
    </row>
    <row r="30" ht="12.75">
      <c r="B30" s="43"/>
    </row>
    <row r="31" spans="1:10" s="2" customFormat="1" ht="12.75">
      <c r="A31" s="43"/>
      <c r="D31" s="3"/>
      <c r="G31" s="12"/>
      <c r="H31"/>
      <c r="I31" s="1"/>
      <c r="J31" s="1"/>
    </row>
  </sheetData>
  <sheetProtection/>
  <mergeCells count="2">
    <mergeCell ref="A1:G1"/>
    <mergeCell ref="A2:G2"/>
  </mergeCells>
  <printOptions horizontalCentered="1"/>
  <pageMargins left="0.3937007874015748" right="0.3937007874015748" top="0.984251968503937" bottom="0.7874015748031497" header="0.5118110236220472" footer="0.5118110236220472"/>
  <pageSetup fitToHeight="0" fitToWidth="1" horizontalDpi="600" verticalDpi="600" orientation="portrait" paperSize="9" scale="93" r:id="rId1"/>
  <headerFooter alignWithMargins="0">
    <oddHeader>&amp;LSnížení energetické náročnosti Zlíchovského tunelu 
Část D - Technická specifikace&amp;C
&amp;RTechnická dokumentace
   9/2019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SOURAL, Jan (0100)</dc:creator>
  <cp:keywords/>
  <dc:description/>
  <cp:lastModifiedBy>ŠOUREK, Pavel (0037)</cp:lastModifiedBy>
  <cp:lastPrinted>2019-09-12T12:12:17Z</cp:lastPrinted>
  <dcterms:created xsi:type="dcterms:W3CDTF">2005-07-18T08:10:35Z</dcterms:created>
  <dcterms:modified xsi:type="dcterms:W3CDTF">2019-12-03T09:30:29Z</dcterms:modified>
  <cp:category/>
  <cp:version/>
  <cp:contentType/>
  <cp:contentStatus/>
</cp:coreProperties>
</file>